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Default Extension="tif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customXml/itemProps2.xml" ContentType="application/vnd.openxmlformats-officedocument.customXmlProperties+xml"/>
  <Override PartName="/customXml/itemProps1.xml" ContentType="application/vnd.openxmlformats-officedocument.customXmlProperties+xml"/>
  <Override PartName="/customXml/itemProps3.xml" ContentType="application/vnd.openxmlformats-officedocument.customXml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228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metcmn-my.sharepoint.com/personal/steve_balogh_metc_state_mn_us/Documents/DATA/XLS/1-SARS-CoV-2/UMGC Raw Data/"/>
    </mc:Choice>
  </mc:AlternateContent>
  <xr:revisionPtr revIDLastSave="1" documentId="8_{0C57DD21-C8CB-468B-8409-EC3ABF28E975}" xr6:coauthVersionLast="47" xr6:coauthVersionMax="47" xr10:uidLastSave="{75A2A303-296B-473B-ACF4-8B6FDBD29C27}"/>
  <bookViews>
    <workbookView xWindow="-110" yWindow="-110" windowWidth="19420" windowHeight="10420" activeTab="1" xr2:uid="{06B515F7-E87C-2243-9948-31443E7670DF}"/>
  </bookViews>
  <sheets>
    <sheet name="Results" sheetId="9" r:id="rId1"/>
    <sheet name="Variant ddPCR data" sheetId="8" r:id="rId2"/>
    <sheet name="N1 N2 ddPCR data" sheetId="3" r:id="rId3"/>
    <sheet name="Layout N1 N2" sheetId="5" r:id="rId4"/>
    <sheet name="Layout Variant assays" sheetId="1" r:id="rId5"/>
    <sheet name="Figures" sheetId="7" r:id="rId6"/>
  </sheets>
  <definedNames>
    <definedName name="_xlnm._FilterDatabase" localSheetId="2" hidden="1">'N1 N2 ddPCR data'!$A$1:$BF$1</definedName>
    <definedName name="_xlnm._FilterDatabase" localSheetId="0" hidden="1">Results!$B$2:$J$2</definedName>
    <definedName name="_xlnm._FilterDatabase" localSheetId="1" hidden="1">'Variant ddPCR data'!$A$1:$AX$1</definedName>
  </definedNames>
  <calcPr calcId="191029"/>
  <fileRecoveryPr repairLoad="1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E3" i="8" l="1"/>
  <c r="F3" i="8"/>
  <c r="E4" i="8"/>
  <c r="F4" i="8"/>
  <c r="E5" i="8"/>
  <c r="F5" i="8"/>
  <c r="E6" i="8"/>
  <c r="F6" i="8"/>
  <c r="E7" i="8"/>
  <c r="F7" i="8"/>
  <c r="E8" i="8"/>
  <c r="F8" i="8"/>
  <c r="E9" i="8"/>
  <c r="F9" i="8"/>
  <c r="E10" i="8"/>
  <c r="F10" i="8"/>
  <c r="E11" i="8"/>
  <c r="F11" i="8"/>
  <c r="E12" i="8"/>
  <c r="F12" i="8"/>
  <c r="E13" i="8"/>
  <c r="F13" i="8"/>
  <c r="E14" i="8"/>
  <c r="F14" i="8"/>
  <c r="E15" i="8"/>
  <c r="F15" i="8"/>
  <c r="E16" i="8"/>
  <c r="F16" i="8"/>
  <c r="E17" i="8"/>
  <c r="F17" i="8"/>
  <c r="E18" i="8"/>
  <c r="F18" i="8"/>
  <c r="E19" i="8"/>
  <c r="F19" i="8"/>
  <c r="E20" i="8"/>
  <c r="F20" i="8"/>
  <c r="E21" i="8"/>
  <c r="F21" i="8"/>
  <c r="E22" i="8"/>
  <c r="F22" i="8"/>
  <c r="E23" i="8"/>
  <c r="F23" i="8"/>
  <c r="E24" i="8"/>
  <c r="F24" i="8"/>
  <c r="E25" i="8"/>
  <c r="F25" i="8"/>
  <c r="E26" i="8"/>
  <c r="F26" i="8"/>
  <c r="E27" i="8"/>
  <c r="F27" i="8"/>
  <c r="E28" i="8"/>
  <c r="F28" i="8"/>
  <c r="E29" i="8"/>
  <c r="F29" i="8"/>
  <c r="E30" i="8"/>
  <c r="F30" i="8"/>
  <c r="E31" i="8"/>
  <c r="F31" i="8"/>
  <c r="E32" i="8"/>
  <c r="F32" i="8"/>
  <c r="E33" i="8"/>
  <c r="F33" i="8"/>
  <c r="E34" i="8"/>
  <c r="F34" i="8"/>
  <c r="E35" i="8"/>
  <c r="F35" i="8"/>
  <c r="E36" i="8"/>
  <c r="F36" i="8"/>
  <c r="E37" i="8"/>
  <c r="F37" i="8"/>
  <c r="E38" i="8"/>
  <c r="F38" i="8"/>
  <c r="E39" i="8"/>
  <c r="F39" i="8"/>
  <c r="E40" i="8"/>
  <c r="F40" i="8"/>
  <c r="E41" i="8"/>
  <c r="F41" i="8"/>
  <c r="E42" i="8"/>
  <c r="F42" i="8"/>
  <c r="E43" i="8"/>
  <c r="F43" i="8"/>
  <c r="E44" i="8"/>
  <c r="F44" i="8"/>
  <c r="E45" i="8"/>
  <c r="F45" i="8"/>
  <c r="E46" i="8"/>
  <c r="F46" i="8"/>
  <c r="E47" i="8"/>
  <c r="F47" i="8"/>
  <c r="E48" i="8"/>
  <c r="F48" i="8"/>
  <c r="E49" i="8"/>
  <c r="F49" i="8"/>
  <c r="E50" i="8"/>
  <c r="F50" i="8"/>
  <c r="E51" i="8"/>
  <c r="F51" i="8"/>
  <c r="E52" i="8"/>
  <c r="F52" i="8"/>
  <c r="E53" i="8"/>
  <c r="F53" i="8"/>
  <c r="E54" i="8"/>
  <c r="F54" i="8"/>
  <c r="E55" i="8"/>
  <c r="F55" i="8"/>
  <c r="E56" i="8"/>
  <c r="F56" i="8"/>
  <c r="E57" i="8"/>
  <c r="F57" i="8"/>
  <c r="E58" i="8"/>
  <c r="F58" i="8"/>
  <c r="E59" i="8"/>
  <c r="F59" i="8"/>
  <c r="E60" i="8"/>
  <c r="F60" i="8"/>
  <c r="E61" i="8"/>
  <c r="F61" i="8"/>
  <c r="E62" i="8"/>
  <c r="F62" i="8"/>
  <c r="E63" i="8"/>
  <c r="F63" i="8"/>
  <c r="E64" i="8"/>
  <c r="F64" i="8"/>
  <c r="E65" i="8"/>
  <c r="F65" i="8"/>
  <c r="E66" i="8"/>
  <c r="F66" i="8"/>
  <c r="E67" i="8"/>
  <c r="F67" i="8"/>
  <c r="E68" i="8"/>
  <c r="F68" i="8"/>
  <c r="E69" i="8"/>
  <c r="F69" i="8"/>
  <c r="E70" i="8"/>
  <c r="F70" i="8"/>
  <c r="E71" i="8"/>
  <c r="F71" i="8"/>
  <c r="E72" i="8"/>
  <c r="F72" i="8"/>
  <c r="E73" i="8"/>
  <c r="F73" i="8"/>
  <c r="F2" i="8"/>
  <c r="E2" i="8"/>
  <c r="E5" i="3"/>
  <c r="F5" i="3"/>
  <c r="E7" i="3"/>
  <c r="F7" i="3"/>
  <c r="E9" i="3"/>
  <c r="F9" i="3"/>
  <c r="E11" i="3"/>
  <c r="F11" i="3"/>
  <c r="E13" i="3"/>
  <c r="F13" i="3"/>
  <c r="E15" i="3"/>
  <c r="F15" i="3"/>
  <c r="E17" i="3"/>
  <c r="F17" i="3"/>
  <c r="E31" i="3"/>
  <c r="F31" i="3"/>
  <c r="E19" i="3"/>
  <c r="F19" i="3"/>
  <c r="E21" i="3"/>
  <c r="F21" i="3"/>
  <c r="E23" i="3"/>
  <c r="F23" i="3"/>
  <c r="E25" i="3"/>
  <c r="F25" i="3"/>
  <c r="E27" i="3"/>
  <c r="F27" i="3"/>
  <c r="E29" i="3"/>
  <c r="F29" i="3"/>
  <c r="E33" i="3"/>
  <c r="F33" i="3"/>
  <c r="E2" i="3"/>
  <c r="F2" i="3"/>
  <c r="E4" i="3"/>
  <c r="F4" i="3"/>
  <c r="E6" i="3"/>
  <c r="F6" i="3"/>
  <c r="E8" i="3"/>
  <c r="F8" i="3"/>
  <c r="E10" i="3"/>
  <c r="F10" i="3"/>
  <c r="E12" i="3"/>
  <c r="F12" i="3"/>
  <c r="E14" i="3"/>
  <c r="F14" i="3"/>
  <c r="E16" i="3"/>
  <c r="F16" i="3"/>
  <c r="E30" i="3"/>
  <c r="F30" i="3"/>
  <c r="E18" i="3"/>
  <c r="F18" i="3"/>
  <c r="E20" i="3"/>
  <c r="F20" i="3"/>
  <c r="E22" i="3"/>
  <c r="F22" i="3"/>
  <c r="E24" i="3"/>
  <c r="F24" i="3"/>
  <c r="E26" i="3"/>
  <c r="F26" i="3"/>
  <c r="E28" i="3"/>
  <c r="F28" i="3"/>
  <c r="E32" i="3"/>
  <c r="F32" i="3"/>
  <c r="F3" i="3"/>
  <c r="E3" i="3"/>
  <c r="J211" i="9" l="1"/>
  <c r="I211" i="9"/>
  <c r="J209" i="9"/>
  <c r="I209" i="9"/>
  <c r="J207" i="9"/>
  <c r="I207" i="9"/>
  <c r="J205" i="9"/>
  <c r="I205" i="9"/>
  <c r="J203" i="9"/>
  <c r="I203" i="9"/>
  <c r="J201" i="9"/>
  <c r="I201" i="9"/>
  <c r="J197" i="9"/>
  <c r="I197" i="9"/>
  <c r="J195" i="9"/>
  <c r="I195" i="9"/>
  <c r="J193" i="9"/>
  <c r="I193" i="9"/>
  <c r="J191" i="9"/>
  <c r="I191" i="9"/>
  <c r="J189" i="9"/>
  <c r="I189" i="9"/>
  <c r="J187" i="9"/>
  <c r="I187" i="9"/>
  <c r="J183" i="9"/>
  <c r="I183" i="9"/>
  <c r="J181" i="9"/>
  <c r="I181" i="9"/>
  <c r="J179" i="9"/>
  <c r="I179" i="9"/>
  <c r="J177" i="9"/>
  <c r="I177" i="9"/>
  <c r="J175" i="9"/>
  <c r="I175" i="9"/>
  <c r="J173" i="9"/>
  <c r="I173" i="9"/>
  <c r="J169" i="9"/>
  <c r="I169" i="9"/>
  <c r="J167" i="9"/>
  <c r="I167" i="9"/>
  <c r="J165" i="9"/>
  <c r="I165" i="9"/>
  <c r="J163" i="9"/>
  <c r="I163" i="9"/>
  <c r="J161" i="9"/>
  <c r="I161" i="9"/>
  <c r="J159" i="9"/>
  <c r="I159" i="9"/>
  <c r="J155" i="9"/>
  <c r="I155" i="9"/>
  <c r="J153" i="9"/>
  <c r="I153" i="9"/>
  <c r="J151" i="9"/>
  <c r="I151" i="9"/>
  <c r="J149" i="9"/>
  <c r="I149" i="9"/>
  <c r="J147" i="9"/>
  <c r="I147" i="9"/>
  <c r="J145" i="9"/>
  <c r="I145" i="9"/>
  <c r="J141" i="9"/>
  <c r="I141" i="9"/>
  <c r="J139" i="9"/>
  <c r="I139" i="9"/>
  <c r="J137" i="9"/>
  <c r="I137" i="9"/>
  <c r="J135" i="9"/>
  <c r="I135" i="9"/>
  <c r="J133" i="9"/>
  <c r="I133" i="9"/>
  <c r="J131" i="9"/>
  <c r="I131" i="9"/>
  <c r="J127" i="9"/>
  <c r="I127" i="9"/>
  <c r="J125" i="9"/>
  <c r="I125" i="9"/>
  <c r="J123" i="9"/>
  <c r="I123" i="9"/>
  <c r="J121" i="9"/>
  <c r="I121" i="9"/>
  <c r="J119" i="9"/>
  <c r="I119" i="9"/>
  <c r="J117" i="9"/>
  <c r="I117" i="9"/>
  <c r="J113" i="9"/>
  <c r="I113" i="9"/>
  <c r="J111" i="9"/>
  <c r="I111" i="9"/>
  <c r="J109" i="9"/>
  <c r="I109" i="9"/>
  <c r="J107" i="9"/>
  <c r="I107" i="9"/>
  <c r="J105" i="9"/>
  <c r="I105" i="9"/>
  <c r="J103" i="9"/>
  <c r="I103" i="9"/>
  <c r="J99" i="9"/>
  <c r="I99" i="9"/>
  <c r="J97" i="9"/>
  <c r="I97" i="9"/>
  <c r="J95" i="9"/>
  <c r="I95" i="9"/>
  <c r="J93" i="9"/>
  <c r="I93" i="9"/>
  <c r="J91" i="9"/>
  <c r="I91" i="9"/>
  <c r="J89" i="9"/>
  <c r="I89" i="9"/>
  <c r="J85" i="9"/>
  <c r="I85" i="9"/>
  <c r="J83" i="9"/>
  <c r="I83" i="9"/>
  <c r="J81" i="9"/>
  <c r="I81" i="9"/>
  <c r="J79" i="9"/>
  <c r="I79" i="9"/>
  <c r="J77" i="9"/>
  <c r="I77" i="9"/>
  <c r="J75" i="9"/>
  <c r="I75" i="9"/>
  <c r="J71" i="9"/>
  <c r="I71" i="9"/>
  <c r="J69" i="9"/>
  <c r="I69" i="9"/>
  <c r="J67" i="9"/>
  <c r="I67" i="9"/>
  <c r="J65" i="9"/>
  <c r="I65" i="9"/>
  <c r="J63" i="9"/>
  <c r="I63" i="9"/>
  <c r="J61" i="9"/>
  <c r="I61" i="9"/>
  <c r="J57" i="9"/>
  <c r="I57" i="9"/>
  <c r="J55" i="9"/>
  <c r="I55" i="9"/>
  <c r="J53" i="9"/>
  <c r="I53" i="9"/>
  <c r="J51" i="9"/>
  <c r="I51" i="9"/>
  <c r="J49" i="9"/>
  <c r="I49" i="9"/>
  <c r="J47" i="9"/>
  <c r="I47" i="9"/>
  <c r="J43" i="9"/>
  <c r="I43" i="9"/>
  <c r="J41" i="9"/>
  <c r="I41" i="9"/>
  <c r="J39" i="9"/>
  <c r="I39" i="9"/>
  <c r="J37" i="9"/>
  <c r="I37" i="9"/>
  <c r="J35" i="9"/>
  <c r="I35" i="9"/>
  <c r="J33" i="9"/>
  <c r="I33" i="9"/>
  <c r="J29" i="9"/>
  <c r="I29" i="9"/>
  <c r="J27" i="9"/>
  <c r="I27" i="9"/>
  <c r="J25" i="9"/>
  <c r="I25" i="9"/>
  <c r="J23" i="9"/>
  <c r="I23" i="9"/>
  <c r="J21" i="9"/>
  <c r="I21" i="9"/>
  <c r="J19" i="9"/>
  <c r="I19" i="9"/>
  <c r="J15" i="9"/>
  <c r="I15" i="9"/>
  <c r="J13" i="9"/>
  <c r="I13" i="9"/>
  <c r="J11" i="9"/>
  <c r="I11" i="9"/>
  <c r="J9" i="9"/>
  <c r="I9" i="9"/>
  <c r="J7" i="9"/>
  <c r="I7" i="9"/>
  <c r="J5" i="9"/>
  <c r="I5" i="9"/>
  <c r="D35" i="5" l="1"/>
  <c r="D34" i="5"/>
  <c r="D33" i="5"/>
  <c r="D32" i="5"/>
  <c r="D31" i="5"/>
  <c r="D37" i="5" s="1"/>
  <c r="E37" i="5" s="1"/>
  <c r="Q27" i="5"/>
  <c r="P27" i="5"/>
  <c r="Q26" i="5"/>
  <c r="P26" i="5"/>
  <c r="Q25" i="5"/>
  <c r="P25" i="5"/>
  <c r="Q24" i="5"/>
  <c r="P24" i="5"/>
  <c r="Q23" i="5"/>
  <c r="P23" i="5"/>
  <c r="Q22" i="5"/>
  <c r="P22" i="5"/>
  <c r="Q21" i="5"/>
  <c r="P21" i="5"/>
  <c r="Q20" i="5"/>
  <c r="P20" i="5"/>
  <c r="Q19" i="5"/>
  <c r="P19" i="5"/>
  <c r="D23" i="1" l="1"/>
  <c r="D22" i="1"/>
  <c r="D21" i="1"/>
  <c r="D20" i="1"/>
  <c r="D19" i="1"/>
  <c r="D25" i="1" l="1"/>
  <c r="E25" i="1" s="1"/>
</calcChain>
</file>

<file path=xl/sharedStrings.xml><?xml version="1.0" encoding="utf-8"?>
<sst xmlns="http://schemas.openxmlformats.org/spreadsheetml/2006/main" count="1180" uniqueCount="251">
  <si>
    <t>Plate Map</t>
  </si>
  <si>
    <t>A</t>
  </si>
  <si>
    <t>B</t>
  </si>
  <si>
    <t>C</t>
  </si>
  <si>
    <t>D</t>
  </si>
  <si>
    <t>E</t>
  </si>
  <si>
    <t>F</t>
  </si>
  <si>
    <t>NTC</t>
  </si>
  <si>
    <t>G</t>
  </si>
  <si>
    <t>H</t>
  </si>
  <si>
    <t>1x</t>
  </si>
  <si>
    <t>Supermix</t>
  </si>
  <si>
    <t>Reverse transcriptase</t>
  </si>
  <si>
    <t>300 mM DTT</t>
  </si>
  <si>
    <t>Target primers/probe</t>
  </si>
  <si>
    <t>RNase-/DNase-free water</t>
  </si>
  <si>
    <t>Total</t>
  </si>
  <si>
    <t>Sample RNA input</t>
  </si>
  <si>
    <t>Per Assay (x6 for reagents needed)</t>
  </si>
  <si>
    <t>Nucleic Acid Mutation</t>
  </si>
  <si>
    <t>Amino Acid Mutation</t>
  </si>
  <si>
    <t>HV 69-70 del</t>
  </si>
  <si>
    <t>21765-21770 Del</t>
  </si>
  <si>
    <t>Bio-Rad Assay ID</t>
  </si>
  <si>
    <t>dMDS284738817</t>
  </si>
  <si>
    <t>N501Y</t>
  </si>
  <si>
    <t>A23063T</t>
  </si>
  <si>
    <t>dMDS731762551</t>
  </si>
  <si>
    <t>E484K</t>
  </si>
  <si>
    <t>23012G&gt;A</t>
  </si>
  <si>
    <t>dMDS661453998</t>
  </si>
  <si>
    <t>Series</t>
  </si>
  <si>
    <t>16 rxn/assay * 1.1 = 17.6 = ~ 18 reactions to prepare (calculator doesn't have overage, 2rxn overage)</t>
  </si>
  <si>
    <t>K417N</t>
  </si>
  <si>
    <t>22813G&gt;T</t>
  </si>
  <si>
    <t>MDS817055273</t>
  </si>
  <si>
    <t>+</t>
  </si>
  <si>
    <t>-</t>
  </si>
  <si>
    <t>Well</t>
  </si>
  <si>
    <t>Sample</t>
  </si>
  <si>
    <t>Target</t>
  </si>
  <si>
    <t>TotalConfMax</t>
  </si>
  <si>
    <t>TotalConfMin</t>
  </si>
  <si>
    <t>PoissonConfMax</t>
  </si>
  <si>
    <t>PoissonConfMin</t>
  </si>
  <si>
    <t>Accepted Droplets</t>
  </si>
  <si>
    <t>Positives</t>
  </si>
  <si>
    <t>Negatives</t>
  </si>
  <si>
    <t>Ch1+Ch2+</t>
  </si>
  <si>
    <t>Ch1+Ch2-</t>
  </si>
  <si>
    <t>Ch1-Ch2+</t>
  </si>
  <si>
    <t>Ch1-Ch2-</t>
  </si>
  <si>
    <t>Linkage</t>
  </si>
  <si>
    <t>CNV</t>
  </si>
  <si>
    <t>TotalCNVMax</t>
  </si>
  <si>
    <t>TotalCNVMin</t>
  </si>
  <si>
    <t>PoissonCNVMax</t>
  </si>
  <si>
    <t>PoissonCNVMin</t>
  </si>
  <si>
    <t>ReferenceCopies</t>
  </si>
  <si>
    <t>UnknownCopies</t>
  </si>
  <si>
    <t>Threshold1</t>
  </si>
  <si>
    <t>Threshold2</t>
  </si>
  <si>
    <t>Threshold3</t>
  </si>
  <si>
    <t>ReferenceUsed</t>
  </si>
  <si>
    <t>Ratio</t>
  </si>
  <si>
    <t>TotalRatioMax</t>
  </si>
  <si>
    <t>TotalRatioMin</t>
  </si>
  <si>
    <t>PoissonRatioMax</t>
  </si>
  <si>
    <t>PoissonRatioMin</t>
  </si>
  <si>
    <t>Fractional Abundance</t>
  </si>
  <si>
    <t>TotalFractionalAbundanceMax</t>
  </si>
  <si>
    <t>TotalFractionalAbundanceMin</t>
  </si>
  <si>
    <t>PoissonFractionalAbundanceMax</t>
  </si>
  <si>
    <t>PoissonFractionalAbundanceMin</t>
  </si>
  <si>
    <t>MeanAmplitudeOfPositives</t>
  </si>
  <si>
    <t>MeanAmplitudeOfNegatives</t>
  </si>
  <si>
    <t>MeanAmplitudeTotal</t>
  </si>
  <si>
    <t>ExperimentComments</t>
  </si>
  <si>
    <t>MergedWells</t>
  </si>
  <si>
    <t>TotalConfidenceMax68</t>
  </si>
  <si>
    <t>TotalConfidenceMin68</t>
  </si>
  <si>
    <t>PoissonConfidenceMax68</t>
  </si>
  <si>
    <t>PoissonConfidenceMin68</t>
  </si>
  <si>
    <t>TotalCNVMax68</t>
  </si>
  <si>
    <t>TotalCNVMin68</t>
  </si>
  <si>
    <t>PoissonCNVMax68</t>
  </si>
  <si>
    <t>PoissonCNVMin68</t>
  </si>
  <si>
    <t>TotalRatioMax68</t>
  </si>
  <si>
    <t>TotalRatioMin68</t>
  </si>
  <si>
    <t>PoissonRatioMax68</t>
  </si>
  <si>
    <t>PoissonRatioMin68</t>
  </si>
  <si>
    <t>TotalFractionalAbundanceMax68</t>
  </si>
  <si>
    <t>TotalFractionalAbundanceMin68</t>
  </si>
  <si>
    <t>PoissonFractionalAbundanceMax68</t>
  </si>
  <si>
    <t>PoissonFractionalAbundanceMin68</t>
  </si>
  <si>
    <t>A01</t>
  </si>
  <si>
    <t>N2</t>
  </si>
  <si>
    <t>B01</t>
  </si>
  <si>
    <t>C01</t>
  </si>
  <si>
    <t>D01</t>
  </si>
  <si>
    <t>E01</t>
  </si>
  <si>
    <t>F01</t>
  </si>
  <si>
    <t>G01</t>
  </si>
  <si>
    <t>H01</t>
  </si>
  <si>
    <t>A02</t>
  </si>
  <si>
    <t>B02</t>
  </si>
  <si>
    <t>C02</t>
  </si>
  <si>
    <t>D02</t>
  </si>
  <si>
    <t>E02</t>
  </si>
  <si>
    <t>F02</t>
  </si>
  <si>
    <t>G02</t>
  </si>
  <si>
    <t>H02</t>
  </si>
  <si>
    <t>Positive Control</t>
  </si>
  <si>
    <t>A03</t>
  </si>
  <si>
    <t>N1</t>
  </si>
  <si>
    <t>B03</t>
  </si>
  <si>
    <t>C03</t>
  </si>
  <si>
    <t>D03</t>
  </si>
  <si>
    <t>E03</t>
  </si>
  <si>
    <t>F03</t>
  </si>
  <si>
    <t>G03</t>
  </si>
  <si>
    <t>H03</t>
  </si>
  <si>
    <t>B04</t>
  </si>
  <si>
    <t>C04</t>
  </si>
  <si>
    <t>D04</t>
  </si>
  <si>
    <t>E04</t>
  </si>
  <si>
    <t>F04</t>
  </si>
  <si>
    <t>G04</t>
  </si>
  <si>
    <t>H04</t>
  </si>
  <si>
    <t>A07</t>
  </si>
  <si>
    <t>B07</t>
  </si>
  <si>
    <t>C07</t>
  </si>
  <si>
    <t>D07</t>
  </si>
  <si>
    <t>E07</t>
  </si>
  <si>
    <t>F07</t>
  </si>
  <si>
    <t>G07</t>
  </si>
  <si>
    <t>H07</t>
  </si>
  <si>
    <t>B08</t>
  </si>
  <si>
    <t>C08</t>
  </si>
  <si>
    <t>D08</t>
  </si>
  <si>
    <t>E08</t>
  </si>
  <si>
    <t>F08</t>
  </si>
  <si>
    <t>G08</t>
  </si>
  <si>
    <t>A09</t>
  </si>
  <si>
    <t>B09</t>
  </si>
  <si>
    <t>C09</t>
  </si>
  <si>
    <t>D09</t>
  </si>
  <si>
    <t>E09</t>
  </si>
  <si>
    <t>F09</t>
  </si>
  <si>
    <t>G09</t>
  </si>
  <si>
    <t>H09</t>
  </si>
  <si>
    <t>Amino Acid Target</t>
  </si>
  <si>
    <t>Assay Target</t>
  </si>
  <si>
    <t>Conc (copies/µl of input sample)</t>
  </si>
  <si>
    <t>Conc Confidence Interval Max (copies/ul of input sample)</t>
  </si>
  <si>
    <t>Conc  Confidence Interval Min (copies/ul of input sample)</t>
  </si>
  <si>
    <t>Total Conc (copies/ul of input sample)</t>
  </si>
  <si>
    <t>Frequency of Mutant Allele</t>
  </si>
  <si>
    <t>HV 69-70</t>
  </si>
  <si>
    <t>21765-21770 Del Mutant</t>
  </si>
  <si>
    <t>21765-21770 Del WT</t>
  </si>
  <si>
    <t>A23063T Mutant</t>
  </si>
  <si>
    <t>A23063T WT</t>
  </si>
  <si>
    <t xml:space="preserve"> D80A</t>
  </si>
  <si>
    <t>21801A&gt;C Mutant</t>
  </si>
  <si>
    <t>21801A&gt;C WT</t>
  </si>
  <si>
    <t>23012G&gt;A Mutant</t>
  </si>
  <si>
    <t>23012G&gt;A WT</t>
  </si>
  <si>
    <t>B10</t>
  </si>
  <si>
    <t>C10</t>
  </si>
  <si>
    <t>D10</t>
  </si>
  <si>
    <t>E10</t>
  </si>
  <si>
    <t>F10</t>
  </si>
  <si>
    <t>G10</t>
  </si>
  <si>
    <t xml:space="preserve"> </t>
  </si>
  <si>
    <t>Sample ID layout:</t>
  </si>
  <si>
    <t>Well layout:</t>
  </si>
  <si>
    <t>A08-8a</t>
  </si>
  <si>
    <t>NTC-8a</t>
  </si>
  <si>
    <t>A08-8b</t>
  </si>
  <si>
    <t>NTC-8b</t>
  </si>
  <si>
    <t>Variant</t>
  </si>
  <si>
    <t>B08-8a</t>
  </si>
  <si>
    <t>B08-8b</t>
  </si>
  <si>
    <t>C08-8a</t>
  </si>
  <si>
    <t>C08-8b</t>
  </si>
  <si>
    <t>D08-8a</t>
  </si>
  <si>
    <t>D08-8b</t>
  </si>
  <si>
    <t>E08-8a</t>
  </si>
  <si>
    <t>E08-8b</t>
  </si>
  <si>
    <t>F08-8a</t>
  </si>
  <si>
    <t>F08-8b</t>
  </si>
  <si>
    <t>G08-8a</t>
  </si>
  <si>
    <t>G08-8b</t>
  </si>
  <si>
    <t>H08-8a</t>
  </si>
  <si>
    <t>Positive Control-8a</t>
  </si>
  <si>
    <t>H08-8b</t>
  </si>
  <si>
    <t>Positive Control-8b</t>
  </si>
  <si>
    <t>Per Assay (x3 for reagents needed)</t>
  </si>
  <si>
    <t>22813G&gt;T, Mutant</t>
  </si>
  <si>
    <t>22813G&gt;T, WT</t>
  </si>
  <si>
    <t>L452R</t>
  </si>
  <si>
    <t>Variant samples</t>
  </si>
  <si>
    <t>Regular samples</t>
  </si>
  <si>
    <t>22917T&gt;G, Mutant</t>
  </si>
  <si>
    <t>22917T&gt;G, WT</t>
  </si>
  <si>
    <t>(4) K417N</t>
  </si>
  <si>
    <t>(5) L452R</t>
  </si>
  <si>
    <t>H08</t>
  </si>
  <si>
    <t>H10</t>
  </si>
  <si>
    <t>90912</t>
  </si>
  <si>
    <t>9106</t>
  </si>
  <si>
    <t>9116</t>
  </si>
  <si>
    <t>9128</t>
  </si>
  <si>
    <t>9138</t>
  </si>
  <si>
    <t>9143</t>
  </si>
  <si>
    <t>9151</t>
  </si>
  <si>
    <t>9165</t>
  </si>
  <si>
    <t>9175</t>
  </si>
  <si>
    <t>9184</t>
  </si>
  <si>
    <t>9198</t>
  </si>
  <si>
    <t>9203</t>
  </si>
  <si>
    <t>9215</t>
  </si>
  <si>
    <t>9221</t>
  </si>
  <si>
    <t>9161</t>
  </si>
  <si>
    <t>9162</t>
  </si>
  <si>
    <t>9171</t>
  </si>
  <si>
    <t>9172</t>
  </si>
  <si>
    <t>9182</t>
  </si>
  <si>
    <t>9183</t>
  </si>
  <si>
    <t>9192</t>
  </si>
  <si>
    <t>9193</t>
  </si>
  <si>
    <t>9201</t>
  </si>
  <si>
    <t>9204</t>
  </si>
  <si>
    <t>9211</t>
  </si>
  <si>
    <t>9212</t>
  </si>
  <si>
    <t>9223</t>
  </si>
  <si>
    <t>9224</t>
  </si>
  <si>
    <t>Conc(copies/µl of input sample)</t>
  </si>
  <si>
    <t>A04</t>
  </si>
  <si>
    <t>K417N(WT)</t>
  </si>
  <si>
    <t>A08</t>
  </si>
  <si>
    <t>L452R WT</t>
  </si>
  <si>
    <t>A10</t>
  </si>
  <si>
    <t>D11</t>
  </si>
  <si>
    <t>K417N (WT)</t>
  </si>
  <si>
    <t>D12</t>
  </si>
  <si>
    <t>E11</t>
  </si>
  <si>
    <t>L452R (WT)</t>
  </si>
  <si>
    <t>E12</t>
  </si>
  <si>
    <t>Thresholding control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</si>
</sst>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9">
    <font>
      <sz val="12"/>
      <color theme="1"/>
      <name val="Calibri"/>
      <family val="2"/>
      <scheme val="minor"/>
    </font>
    <font>
      <sz val="10"/>
      <color theme="1"/>
      <name val="Arial"/>
      <family val="2"/>
    </font>
    <font>
      <sz val="10"/>
      <color rgb="FF000000"/>
      <name val="Arial"/>
      <family val="2"/>
    </font>
    <font>
      <sz val="12"/>
      <color rgb="FF000000"/>
      <name val="Calibri"/>
      <family val="2"/>
    </font>
    <font>
      <sz val="8"/>
      <name val="Calibri"/>
      <family val="2"/>
      <scheme val="minor"/>
    </font>
    <font>
      <sz val="8"/>
      <color rgb="FF000000"/>
      <name val="Arial"/>
      <family val="2"/>
    </font>
    <font>
      <sz val="8"/>
      <color rgb="FF000000"/>
      <name val="Calibri"/>
      <family val="2"/>
    </font>
    <font>
      <sz val="8"/>
      <color rgb="FF222222"/>
      <name val="Arial"/>
      <family val="2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0"/>
      <color theme="1"/>
      <name val="Calibri (Body)"/>
    </font>
    <font>
      <sz val="10"/>
      <color rgb="FF000000"/>
      <name val="Calibri (Body)"/>
    </font>
    <font>
      <sz val="10"/>
      <color rgb="FF000000"/>
      <name val="Calibri"/>
      <family val="2"/>
    </font>
    <font>
      <sz val="10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2"/>
      <color rgb="FF000000"/>
      <name val="Calibri"/>
      <family val="2"/>
    </font>
    <font>
      <b/>
      <sz val="11"/>
      <color theme="1"/>
      <name val="Calibri (Body)"/>
    </font>
    <font>
      <sz val="11"/>
      <color theme="1"/>
      <name val="Calibri (Body)"/>
    </font>
    <font>
      <sz val="11"/>
      <color rgb="FF000000"/>
      <name val="Calibri (Body)"/>
    </font>
  </fonts>
  <fills count="13">
    <fill>
      <patternFill patternType="none"/>
    </fill>
    <fill>
      <patternFill patternType="gray125"/>
    </fill>
    <fill>
      <patternFill patternType="solid">
        <fgColor theme="2" tint="-9.9978637043366805E-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4" tint="0.59999389629810485"/>
        <bgColor indexed="64"/>
      </patternFill>
    </fill>
  </fills>
  <borders count="2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/>
      <bottom style="medium">
        <color indexed="64"/>
      </bottom>
      <diagonal/>
    </border>
  </borders>
  <cellStyleXfs count="3">
    <xf numFmtId="0" fontId="0" fillId="0" borderId="0"/>
    <xf numFmtId="0" fontId="8" fillId="0" borderId="0"/>
    <xf numFmtId="0" fontId="14" fillId="0" borderId="0"/>
  </cellStyleXfs>
  <cellXfs count="181">
    <xf numFmtId="0" fontId="0" fillId="0" borderId="0" xfId="0"/>
    <xf numFmtId="0" fontId="2" fillId="0" borderId="0" xfId="0" applyFont="1"/>
    <xf numFmtId="0" fontId="3" fillId="0" borderId="0" xfId="0" applyFont="1"/>
    <xf numFmtId="0" fontId="1" fillId="0" borderId="2" xfId="0" applyFont="1" applyBorder="1"/>
    <xf numFmtId="0" fontId="1" fillId="0" borderId="4" xfId="0" applyFont="1" applyBorder="1"/>
    <xf numFmtId="0" fontId="1" fillId="0" borderId="5" xfId="0" applyFont="1" applyBorder="1"/>
    <xf numFmtId="0" fontId="1" fillId="0" borderId="7" xfId="0" applyFont="1" applyBorder="1"/>
    <xf numFmtId="0" fontId="1" fillId="0" borderId="9" xfId="0" applyFont="1" applyBorder="1"/>
    <xf numFmtId="0" fontId="1" fillId="0" borderId="10" xfId="0" applyFont="1" applyBorder="1"/>
    <xf numFmtId="0" fontId="3" fillId="0" borderId="11" xfId="0" applyFont="1" applyBorder="1"/>
    <xf numFmtId="0" fontId="1" fillId="0" borderId="14" xfId="0" applyFont="1" applyBorder="1"/>
    <xf numFmtId="0" fontId="2" fillId="0" borderId="4" xfId="0" applyFont="1" applyBorder="1"/>
    <xf numFmtId="0" fontId="2" fillId="0" borderId="3" xfId="0" applyFont="1" applyBorder="1" applyAlignment="1"/>
    <xf numFmtId="0" fontId="0" fillId="0" borderId="13" xfId="0" applyBorder="1"/>
    <xf numFmtId="0" fontId="2" fillId="0" borderId="14" xfId="0" applyFont="1" applyBorder="1" applyAlignment="1"/>
    <xf numFmtId="0" fontId="1" fillId="0" borderId="6" xfId="0" applyFont="1" applyBorder="1"/>
    <xf numFmtId="0" fontId="1" fillId="0" borderId="8" xfId="0" applyFont="1" applyBorder="1"/>
    <xf numFmtId="0" fontId="3" fillId="2" borderId="6" xfId="0" applyFont="1" applyFill="1" applyBorder="1"/>
    <xf numFmtId="0" fontId="3" fillId="2" borderId="11" xfId="0" applyFont="1" applyFill="1" applyBorder="1"/>
    <xf numFmtId="0" fontId="3" fillId="0" borderId="12" xfId="0" applyFont="1" applyFill="1" applyBorder="1"/>
    <xf numFmtId="0" fontId="3" fillId="0" borderId="8" xfId="0" applyFont="1" applyFill="1" applyBorder="1"/>
    <xf numFmtId="0" fontId="0" fillId="0" borderId="0" xfId="0" applyAlignment="1">
      <alignment horizontal="center" vertical="center"/>
    </xf>
    <xf numFmtId="0" fontId="12" fillId="0" borderId="1" xfId="0" applyFont="1" applyFill="1" applyBorder="1" applyAlignment="1">
      <alignment horizontal="center" vertical="center"/>
    </xf>
    <xf numFmtId="0" fontId="2" fillId="0" borderId="3" xfId="0" applyFont="1" applyFill="1" applyBorder="1" applyAlignment="1">
      <alignment horizontal="center" vertical="center"/>
    </xf>
    <xf numFmtId="0" fontId="1" fillId="4" borderId="13" xfId="0" applyFont="1" applyFill="1" applyBorder="1"/>
    <xf numFmtId="0" fontId="2" fillId="4" borderId="14" xfId="0" applyFont="1" applyFill="1" applyBorder="1" applyAlignment="1">
      <alignment horizontal="center" vertical="center"/>
    </xf>
    <xf numFmtId="0" fontId="0" fillId="4" borderId="14" xfId="0" applyFill="1" applyBorder="1"/>
    <xf numFmtId="0" fontId="0" fillId="4" borderId="22" xfId="0" applyFill="1" applyBorder="1"/>
    <xf numFmtId="0" fontId="13" fillId="0" borderId="2" xfId="0" applyFont="1" applyBorder="1" applyAlignment="1">
      <alignment horizontal="center" vertical="center"/>
    </xf>
    <xf numFmtId="0" fontId="13" fillId="0" borderId="3" xfId="0" applyFont="1" applyBorder="1" applyAlignment="1">
      <alignment horizontal="center" vertical="center"/>
    </xf>
    <xf numFmtId="0" fontId="13" fillId="0" borderId="4" xfId="0" applyFont="1" applyBorder="1" applyAlignment="1">
      <alignment horizontal="center" vertical="center"/>
    </xf>
    <xf numFmtId="0" fontId="12" fillId="0" borderId="2" xfId="0" applyFont="1" applyFill="1" applyBorder="1" applyAlignment="1">
      <alignment horizontal="center" vertical="center"/>
    </xf>
    <xf numFmtId="0" fontId="12" fillId="0" borderId="5" xfId="0" applyFont="1" applyFill="1" applyBorder="1" applyAlignment="1">
      <alignment horizontal="center" vertical="center"/>
    </xf>
    <xf numFmtId="0" fontId="12" fillId="0" borderId="7" xfId="0" applyFont="1" applyFill="1" applyBorder="1" applyAlignment="1">
      <alignment horizontal="center" vertical="center"/>
    </xf>
    <xf numFmtId="0" fontId="13" fillId="3" borderId="5" xfId="0" applyFont="1" applyFill="1" applyBorder="1" applyAlignment="1">
      <alignment horizontal="center" vertical="center"/>
    </xf>
    <xf numFmtId="0" fontId="2" fillId="3" borderId="1" xfId="0" applyFont="1" applyFill="1" applyBorder="1" applyAlignment="1">
      <alignment horizontal="center" vertical="center"/>
    </xf>
    <xf numFmtId="0" fontId="13" fillId="3" borderId="1" xfId="0" applyFont="1" applyFill="1" applyBorder="1" applyAlignment="1">
      <alignment horizontal="center" vertical="center"/>
    </xf>
    <xf numFmtId="0" fontId="13" fillId="3" borderId="6" xfId="0" applyFont="1" applyFill="1" applyBorder="1" applyAlignment="1">
      <alignment horizontal="center" vertical="center"/>
    </xf>
    <xf numFmtId="0" fontId="8" fillId="0" borderId="0" xfId="1"/>
    <xf numFmtId="0" fontId="1" fillId="0" borderId="13" xfId="0" applyFont="1" applyBorder="1"/>
    <xf numFmtId="0" fontId="1" fillId="0" borderId="22" xfId="0" applyFont="1" applyBorder="1"/>
    <xf numFmtId="0" fontId="5" fillId="0" borderId="14" xfId="0" applyFont="1" applyFill="1" applyBorder="1" applyAlignment="1">
      <alignment horizontal="center" vertical="center"/>
    </xf>
    <xf numFmtId="0" fontId="10" fillId="0" borderId="14" xfId="0" applyFont="1" applyBorder="1" applyAlignment="1">
      <alignment horizontal="center"/>
    </xf>
    <xf numFmtId="0" fontId="10" fillId="0" borderId="22" xfId="0" applyFont="1" applyBorder="1" applyAlignment="1">
      <alignment horizontal="center"/>
    </xf>
    <xf numFmtId="0" fontId="14" fillId="0" borderId="0" xfId="2"/>
    <xf numFmtId="0" fontId="14" fillId="0" borderId="0" xfId="2" applyAlignment="1">
      <alignment horizontal="center" vertical="center"/>
    </xf>
    <xf numFmtId="0" fontId="14" fillId="0" borderId="0" xfId="2" applyAlignment="1">
      <alignment horizontal="center"/>
    </xf>
    <xf numFmtId="2" fontId="14" fillId="0" borderId="0" xfId="2" applyNumberFormat="1" applyAlignment="1">
      <alignment horizontal="center"/>
    </xf>
    <xf numFmtId="2" fontId="14" fillId="0" borderId="0" xfId="2" applyNumberFormat="1" applyAlignment="1">
      <alignment horizontal="center" vertical="center"/>
    </xf>
    <xf numFmtId="0" fontId="1" fillId="0" borderId="2" xfId="1" applyFont="1" applyBorder="1"/>
    <xf numFmtId="0" fontId="1" fillId="0" borderId="14" xfId="1" applyFont="1" applyBorder="1"/>
    <xf numFmtId="0" fontId="1" fillId="0" borderId="22" xfId="1" applyFont="1" applyBorder="1"/>
    <xf numFmtId="0" fontId="1" fillId="0" borderId="9" xfId="1" applyFont="1" applyBorder="1"/>
    <xf numFmtId="0" fontId="3" fillId="5" borderId="2" xfId="1" applyFont="1" applyFill="1" applyBorder="1" applyAlignment="1">
      <alignment horizontal="center" vertical="center"/>
    </xf>
    <xf numFmtId="0" fontId="3" fillId="5" borderId="3" xfId="1" applyFont="1" applyFill="1" applyBorder="1" applyAlignment="1">
      <alignment horizontal="center" vertical="center"/>
    </xf>
    <xf numFmtId="0" fontId="8" fillId="6" borderId="3" xfId="1" applyFill="1" applyBorder="1" applyAlignment="1">
      <alignment horizontal="center" vertical="center"/>
    </xf>
    <xf numFmtId="0" fontId="3" fillId="6" borderId="3" xfId="1" applyFont="1" applyFill="1" applyBorder="1" applyAlignment="1">
      <alignment horizontal="center" vertical="center"/>
    </xf>
    <xf numFmtId="0" fontId="8" fillId="0" borderId="3" xfId="1" applyBorder="1"/>
    <xf numFmtId="0" fontId="8" fillId="0" borderId="4" xfId="1" applyBorder="1"/>
    <xf numFmtId="0" fontId="3" fillId="5" borderId="5" xfId="1" applyFont="1" applyFill="1" applyBorder="1" applyAlignment="1">
      <alignment horizontal="center" vertical="center"/>
    </xf>
    <xf numFmtId="49" fontId="3" fillId="5" borderId="1" xfId="1" applyNumberFormat="1" applyFont="1" applyFill="1" applyBorder="1" applyAlignment="1">
      <alignment horizontal="center" vertical="center"/>
    </xf>
    <xf numFmtId="0" fontId="8" fillId="6" borderId="1" xfId="1" applyFill="1" applyBorder="1" applyAlignment="1">
      <alignment horizontal="center" vertical="center"/>
    </xf>
    <xf numFmtId="0" fontId="8" fillId="0" borderId="1" xfId="1" applyBorder="1"/>
    <xf numFmtId="0" fontId="3" fillId="5" borderId="1" xfId="1" applyFont="1" applyFill="1" applyBorder="1" applyAlignment="1">
      <alignment horizontal="center" vertical="center"/>
    </xf>
    <xf numFmtId="0" fontId="8" fillId="0" borderId="6" xfId="1" applyBorder="1"/>
    <xf numFmtId="0" fontId="1" fillId="0" borderId="10" xfId="1" applyFont="1" applyBorder="1"/>
    <xf numFmtId="0" fontId="3" fillId="5" borderId="7" xfId="1" applyFont="1" applyFill="1" applyBorder="1" applyAlignment="1">
      <alignment horizontal="center" vertical="center"/>
    </xf>
    <xf numFmtId="0" fontId="3" fillId="5" borderId="15" xfId="1" applyFont="1" applyFill="1" applyBorder="1" applyAlignment="1">
      <alignment horizontal="center" vertical="center"/>
    </xf>
    <xf numFmtId="0" fontId="8" fillId="6" borderId="15" xfId="1" applyFill="1" applyBorder="1" applyAlignment="1">
      <alignment horizontal="center" vertical="center"/>
    </xf>
    <xf numFmtId="0" fontId="3" fillId="6" borderId="15" xfId="1" applyFont="1" applyFill="1" applyBorder="1" applyAlignment="1">
      <alignment horizontal="center" vertical="center"/>
    </xf>
    <xf numFmtId="0" fontId="8" fillId="0" borderId="15" xfId="1" applyBorder="1"/>
    <xf numFmtId="0" fontId="8" fillId="0" borderId="8" xfId="1" applyBorder="1"/>
    <xf numFmtId="0" fontId="8" fillId="0" borderId="0" xfId="1" applyAlignment="1">
      <alignment horizontal="center" vertical="center"/>
    </xf>
    <xf numFmtId="0" fontId="1" fillId="0" borderId="0" xfId="1" applyFont="1"/>
    <xf numFmtId="0" fontId="1" fillId="0" borderId="14" xfId="1" applyFont="1" applyBorder="1" applyAlignment="1">
      <alignment horizontal="center" vertical="center"/>
    </xf>
    <xf numFmtId="0" fontId="2" fillId="5" borderId="2" xfId="1" applyFont="1" applyFill="1" applyBorder="1" applyAlignment="1">
      <alignment horizontal="center" vertical="center"/>
    </xf>
    <xf numFmtId="0" fontId="2" fillId="5" borderId="3" xfId="1" applyFont="1" applyFill="1" applyBorder="1" applyAlignment="1">
      <alignment horizontal="center" vertical="center"/>
    </xf>
    <xf numFmtId="0" fontId="2" fillId="5" borderId="19" xfId="1" applyFont="1" applyFill="1" applyBorder="1" applyAlignment="1">
      <alignment horizontal="center" vertical="center"/>
    </xf>
    <xf numFmtId="0" fontId="8" fillId="6" borderId="2" xfId="1" applyFill="1" applyBorder="1" applyAlignment="1">
      <alignment horizontal="center" vertical="center"/>
    </xf>
    <xf numFmtId="0" fontId="8" fillId="6" borderId="4" xfId="1" applyFill="1" applyBorder="1" applyAlignment="1">
      <alignment horizontal="center" vertical="center"/>
    </xf>
    <xf numFmtId="0" fontId="3" fillId="5" borderId="20" xfId="1" applyFont="1" applyFill="1" applyBorder="1" applyAlignment="1">
      <alignment horizontal="center" vertical="center"/>
    </xf>
    <xf numFmtId="0" fontId="8" fillId="6" borderId="5" xfId="1" applyFill="1" applyBorder="1" applyAlignment="1">
      <alignment horizontal="center" vertical="center"/>
    </xf>
    <xf numFmtId="0" fontId="3" fillId="6" borderId="1" xfId="1" applyFont="1" applyFill="1" applyBorder="1" applyAlignment="1">
      <alignment horizontal="center" vertical="center"/>
    </xf>
    <xf numFmtId="0" fontId="3" fillId="6" borderId="6" xfId="1" applyFont="1" applyFill="1" applyBorder="1" applyAlignment="1">
      <alignment horizontal="center" vertical="center"/>
    </xf>
    <xf numFmtId="0" fontId="3" fillId="6" borderId="5" xfId="1" applyFont="1" applyFill="1" applyBorder="1" applyAlignment="1">
      <alignment horizontal="center" vertical="center"/>
    </xf>
    <xf numFmtId="0" fontId="8" fillId="6" borderId="6" xfId="1" applyFill="1" applyBorder="1" applyAlignment="1">
      <alignment horizontal="center" vertical="center"/>
    </xf>
    <xf numFmtId="0" fontId="3" fillId="5" borderId="21" xfId="1" applyFont="1" applyFill="1" applyBorder="1" applyAlignment="1">
      <alignment horizontal="center" vertical="center"/>
    </xf>
    <xf numFmtId="0" fontId="8" fillId="6" borderId="7" xfId="1" applyFill="1" applyBorder="1" applyAlignment="1">
      <alignment horizontal="center" vertical="center"/>
    </xf>
    <xf numFmtId="0" fontId="3" fillId="6" borderId="8" xfId="1" applyFont="1" applyFill="1" applyBorder="1" applyAlignment="1">
      <alignment horizontal="center" vertical="center"/>
    </xf>
    <xf numFmtId="0" fontId="3" fillId="6" borderId="7" xfId="1" applyFont="1" applyFill="1" applyBorder="1" applyAlignment="1">
      <alignment horizontal="center" vertical="center"/>
    </xf>
    <xf numFmtId="0" fontId="8" fillId="0" borderId="13" xfId="1" applyBorder="1"/>
    <xf numFmtId="0" fontId="2" fillId="0" borderId="14" xfId="1" applyFont="1" applyBorder="1"/>
    <xf numFmtId="0" fontId="2" fillId="0" borderId="3" xfId="1" applyFont="1" applyBorder="1"/>
    <xf numFmtId="0" fontId="2" fillId="0" borderId="4" xfId="1" applyFont="1" applyBorder="1"/>
    <xf numFmtId="0" fontId="2" fillId="0" borderId="0" xfId="1" applyFont="1"/>
    <xf numFmtId="0" fontId="1" fillId="0" borderId="4" xfId="1" applyFont="1" applyBorder="1"/>
    <xf numFmtId="0" fontId="3" fillId="0" borderId="11" xfId="1" applyFont="1" applyBorder="1"/>
    <xf numFmtId="0" fontId="3" fillId="2" borderId="6" xfId="1" applyFont="1" applyFill="1" applyBorder="1"/>
    <xf numFmtId="0" fontId="3" fillId="0" borderId="0" xfId="1" applyFont="1"/>
    <xf numFmtId="0" fontId="1" fillId="0" borderId="5" xfId="1" applyFont="1" applyBorder="1"/>
    <xf numFmtId="0" fontId="1" fillId="0" borderId="6" xfId="1" applyFont="1" applyBorder="1"/>
    <xf numFmtId="0" fontId="3" fillId="2" borderId="11" xfId="1" applyFont="1" applyFill="1" applyBorder="1"/>
    <xf numFmtId="0" fontId="1" fillId="0" borderId="7" xfId="1" applyFont="1" applyBorder="1"/>
    <xf numFmtId="0" fontId="1" fillId="0" borderId="8" xfId="1" applyFont="1" applyBorder="1"/>
    <xf numFmtId="0" fontId="3" fillId="0" borderId="12" xfId="1" applyFont="1" applyBorder="1"/>
    <xf numFmtId="0" fontId="3" fillId="0" borderId="8" xfId="1" applyFont="1" applyBorder="1"/>
    <xf numFmtId="0" fontId="9" fillId="0" borderId="0" xfId="0" applyFont="1"/>
    <xf numFmtId="0" fontId="16" fillId="7" borderId="1" xfId="2" applyFont="1" applyFill="1" applyBorder="1" applyAlignment="1">
      <alignment horizontal="center" vertical="center"/>
    </xf>
    <xf numFmtId="2" fontId="17" fillId="7" borderId="1" xfId="2" applyNumberFormat="1" applyFont="1" applyFill="1" applyBorder="1" applyAlignment="1">
      <alignment horizontal="center" vertical="center" wrapText="1"/>
    </xf>
    <xf numFmtId="2" fontId="16" fillId="7" borderId="1" xfId="2" applyNumberFormat="1" applyFont="1" applyFill="1" applyBorder="1" applyAlignment="1">
      <alignment horizontal="center" vertical="center" wrapText="1"/>
    </xf>
    <xf numFmtId="0" fontId="17" fillId="0" borderId="1" xfId="2" applyFont="1" applyBorder="1" applyAlignment="1">
      <alignment horizontal="center"/>
    </xf>
    <xf numFmtId="2" fontId="17" fillId="0" borderId="1" xfId="2" applyNumberFormat="1" applyFont="1" applyBorder="1" applyAlignment="1">
      <alignment horizontal="center"/>
    </xf>
    <xf numFmtId="0" fontId="0" fillId="8" borderId="1" xfId="0" applyFill="1" applyBorder="1" applyAlignment="1">
      <alignment horizontal="center" vertical="center"/>
    </xf>
    <xf numFmtId="0" fontId="5" fillId="8" borderId="1" xfId="0" applyFont="1" applyFill="1" applyBorder="1" applyAlignment="1">
      <alignment horizontal="center" vertical="center"/>
    </xf>
    <xf numFmtId="0" fontId="13" fillId="8" borderId="5" xfId="0" applyFont="1" applyFill="1" applyBorder="1" applyAlignment="1">
      <alignment horizontal="center" vertical="center"/>
    </xf>
    <xf numFmtId="0" fontId="0" fillId="8" borderId="6" xfId="0" applyFill="1" applyBorder="1"/>
    <xf numFmtId="0" fontId="2" fillId="5" borderId="17" xfId="1" applyFont="1" applyFill="1" applyBorder="1" applyAlignment="1">
      <alignment horizontal="center" vertical="center"/>
    </xf>
    <xf numFmtId="0" fontId="8" fillId="6" borderId="17" xfId="1" applyFill="1" applyBorder="1" applyAlignment="1">
      <alignment horizontal="center" vertical="center"/>
    </xf>
    <xf numFmtId="0" fontId="8" fillId="0" borderId="17" xfId="1" applyBorder="1"/>
    <xf numFmtId="0" fontId="8" fillId="6" borderId="0" xfId="1" applyFont="1" applyFill="1"/>
    <xf numFmtId="0" fontId="8" fillId="5" borderId="0" xfId="1" applyFont="1" applyFill="1"/>
    <xf numFmtId="0" fontId="14" fillId="0" borderId="1" xfId="2" applyBorder="1" applyAlignment="1">
      <alignment horizontal="center" vertical="center"/>
    </xf>
    <xf numFmtId="0" fontId="16" fillId="7" borderId="11" xfId="2" applyFont="1" applyFill="1" applyBorder="1" applyAlignment="1">
      <alignment horizontal="center" vertical="center"/>
    </xf>
    <xf numFmtId="0" fontId="5" fillId="8" borderId="14" xfId="0" applyFont="1" applyFill="1" applyBorder="1" applyAlignment="1">
      <alignment horizontal="center" vertical="center"/>
    </xf>
    <xf numFmtId="0" fontId="6" fillId="8" borderId="3" xfId="0" applyFont="1" applyFill="1" applyBorder="1" applyAlignment="1">
      <alignment horizontal="center"/>
    </xf>
    <xf numFmtId="0" fontId="7" fillId="8" borderId="1" xfId="0" applyFont="1" applyFill="1" applyBorder="1" applyAlignment="1">
      <alignment horizontal="center"/>
    </xf>
    <xf numFmtId="0" fontId="6" fillId="8" borderId="1" xfId="0" applyFont="1" applyFill="1" applyBorder="1" applyAlignment="1">
      <alignment horizontal="center"/>
    </xf>
    <xf numFmtId="0" fontId="6" fillId="8" borderId="15" xfId="0" applyFont="1" applyFill="1" applyBorder="1" applyAlignment="1">
      <alignment horizontal="center"/>
    </xf>
    <xf numFmtId="0" fontId="5" fillId="11" borderId="14" xfId="0" applyFont="1" applyFill="1" applyBorder="1" applyAlignment="1">
      <alignment horizontal="center" vertical="center"/>
    </xf>
    <xf numFmtId="0" fontId="6" fillId="11" borderId="3" xfId="0" applyFont="1" applyFill="1" applyBorder="1" applyAlignment="1">
      <alignment horizontal="center"/>
    </xf>
    <xf numFmtId="0" fontId="7" fillId="11" borderId="1" xfId="0" applyFont="1" applyFill="1" applyBorder="1" applyAlignment="1">
      <alignment horizontal="center"/>
    </xf>
    <xf numFmtId="0" fontId="6" fillId="11" borderId="1" xfId="0" applyFont="1" applyFill="1" applyBorder="1" applyAlignment="1">
      <alignment horizontal="center"/>
    </xf>
    <xf numFmtId="0" fontId="6" fillId="11" borderId="15" xfId="0" applyFont="1" applyFill="1" applyBorder="1" applyAlignment="1">
      <alignment horizontal="center"/>
    </xf>
    <xf numFmtId="0" fontId="13" fillId="10" borderId="5" xfId="0" applyFont="1" applyFill="1" applyBorder="1" applyAlignment="1">
      <alignment horizontal="center" vertical="center"/>
    </xf>
    <xf numFmtId="0" fontId="13" fillId="10" borderId="1" xfId="0" applyFont="1" applyFill="1" applyBorder="1" applyAlignment="1">
      <alignment horizontal="center" vertical="center"/>
    </xf>
    <xf numFmtId="0" fontId="13" fillId="10" borderId="6" xfId="0" applyFont="1" applyFill="1" applyBorder="1" applyAlignment="1">
      <alignment horizontal="center" vertical="center"/>
    </xf>
    <xf numFmtId="0" fontId="13" fillId="12" borderId="5" xfId="0" applyFont="1" applyFill="1" applyBorder="1" applyAlignment="1">
      <alignment horizontal="center" vertical="center"/>
    </xf>
    <xf numFmtId="0" fontId="13" fillId="12" borderId="1" xfId="0" applyFont="1" applyFill="1" applyBorder="1" applyAlignment="1">
      <alignment horizontal="center" vertical="center"/>
    </xf>
    <xf numFmtId="0" fontId="13" fillId="12" borderId="6" xfId="0" applyFont="1" applyFill="1" applyBorder="1" applyAlignment="1">
      <alignment horizontal="center" vertical="center"/>
    </xf>
    <xf numFmtId="0" fontId="10" fillId="0" borderId="6" xfId="0" applyFont="1" applyFill="1" applyBorder="1" applyAlignment="1">
      <alignment horizontal="center"/>
    </xf>
    <xf numFmtId="0" fontId="10" fillId="0" borderId="8" xfId="0" applyFont="1" applyFill="1" applyBorder="1" applyAlignment="1">
      <alignment horizontal="center"/>
    </xf>
    <xf numFmtId="0" fontId="6" fillId="8" borderId="19" xfId="0" applyFont="1" applyFill="1" applyBorder="1" applyAlignment="1">
      <alignment horizontal="center"/>
    </xf>
    <xf numFmtId="0" fontId="6" fillId="8" borderId="20" xfId="0" applyFont="1" applyFill="1" applyBorder="1" applyAlignment="1">
      <alignment horizontal="center"/>
    </xf>
    <xf numFmtId="0" fontId="6" fillId="8" borderId="21" xfId="0" applyFont="1" applyFill="1" applyBorder="1" applyAlignment="1">
      <alignment horizontal="center"/>
    </xf>
    <xf numFmtId="0" fontId="10" fillId="9" borderId="5" xfId="0" applyFont="1" applyFill="1" applyBorder="1" applyAlignment="1">
      <alignment horizontal="center"/>
    </xf>
    <xf numFmtId="0" fontId="11" fillId="9" borderId="6" xfId="0" applyFont="1" applyFill="1" applyBorder="1" applyAlignment="1">
      <alignment horizontal="center" vertical="center"/>
    </xf>
    <xf numFmtId="0" fontId="13" fillId="8" borderId="6" xfId="0" applyFont="1" applyFill="1" applyBorder="1" applyAlignment="1">
      <alignment horizontal="center" vertical="center"/>
    </xf>
    <xf numFmtId="0" fontId="11" fillId="0" borderId="5" xfId="0" applyFont="1" applyFill="1" applyBorder="1" applyAlignment="1">
      <alignment horizontal="center" vertical="center"/>
    </xf>
    <xf numFmtId="0" fontId="11" fillId="0" borderId="7" xfId="0" applyFont="1" applyFill="1" applyBorder="1" applyAlignment="1">
      <alignment horizontal="center" vertical="center"/>
    </xf>
    <xf numFmtId="0" fontId="17" fillId="0" borderId="1" xfId="2" applyFont="1" applyBorder="1" applyAlignment="1">
      <alignment horizontal="center" vertical="center"/>
    </xf>
    <xf numFmtId="0" fontId="17" fillId="7" borderId="1" xfId="2" applyFont="1" applyFill="1" applyBorder="1" applyAlignment="1">
      <alignment horizontal="center"/>
    </xf>
    <xf numFmtId="0" fontId="13" fillId="0" borderId="3" xfId="0" applyFont="1" applyFill="1" applyBorder="1" applyAlignment="1">
      <alignment horizontal="center"/>
    </xf>
    <xf numFmtId="0" fontId="6" fillId="0" borderId="3" xfId="0" applyFont="1" applyFill="1" applyBorder="1" applyAlignment="1">
      <alignment horizontal="center" vertical="center"/>
    </xf>
    <xf numFmtId="0" fontId="6" fillId="0" borderId="1" xfId="0" applyFont="1" applyFill="1" applyBorder="1" applyAlignment="1">
      <alignment horizontal="center" vertical="center"/>
    </xf>
    <xf numFmtId="0" fontId="10" fillId="0" borderId="15" xfId="0" applyFont="1" applyFill="1" applyBorder="1" applyAlignment="1">
      <alignment horizontal="center"/>
    </xf>
    <xf numFmtId="0" fontId="6" fillId="0" borderId="15" xfId="0" applyFont="1" applyFill="1" applyBorder="1" applyAlignment="1">
      <alignment horizontal="center" vertical="center"/>
    </xf>
    <xf numFmtId="0" fontId="10" fillId="0" borderId="2" xfId="0" applyFont="1" applyFill="1" applyBorder="1" applyAlignment="1">
      <alignment horizontal="center"/>
    </xf>
    <xf numFmtId="0" fontId="10" fillId="0" borderId="4" xfId="0" applyFont="1" applyFill="1" applyBorder="1" applyAlignment="1">
      <alignment horizontal="center"/>
    </xf>
    <xf numFmtId="0" fontId="10" fillId="0" borderId="5" xfId="0" applyFont="1" applyFill="1" applyBorder="1" applyAlignment="1">
      <alignment horizontal="center"/>
    </xf>
    <xf numFmtId="0" fontId="0" fillId="0" borderId="0" xfId="0" applyFill="1" applyBorder="1"/>
    <xf numFmtId="0" fontId="2" fillId="0" borderId="0" xfId="0" applyFont="1" applyFill="1" applyBorder="1" applyAlignment="1"/>
    <xf numFmtId="0" fontId="2" fillId="0" borderId="0" xfId="0" applyFont="1" applyFill="1" applyBorder="1"/>
    <xf numFmtId="0" fontId="1" fillId="0" borderId="0" xfId="0" applyFont="1" applyFill="1" applyBorder="1"/>
    <xf numFmtId="0" fontId="3" fillId="0" borderId="0" xfId="0" applyFont="1" applyFill="1" applyBorder="1"/>
    <xf numFmtId="2" fontId="17" fillId="7" borderId="23" xfId="2" applyNumberFormat="1" applyFont="1" applyFill="1" applyBorder="1" applyAlignment="1">
      <alignment horizontal="center" vertical="center"/>
    </xf>
    <xf numFmtId="2" fontId="18" fillId="7" borderId="23" xfId="2" applyNumberFormat="1" applyFont="1" applyFill="1" applyBorder="1" applyAlignment="1">
      <alignment horizontal="center"/>
    </xf>
    <xf numFmtId="2" fontId="17" fillId="7" borderId="1" xfId="2" applyNumberFormat="1" applyFont="1" applyFill="1" applyBorder="1" applyAlignment="1">
      <alignment horizontal="center"/>
    </xf>
    <xf numFmtId="0" fontId="9" fillId="0" borderId="0" xfId="1" applyFont="1"/>
    <xf numFmtId="0" fontId="17" fillId="0" borderId="17" xfId="2" applyFont="1" applyBorder="1" applyAlignment="1">
      <alignment horizontal="center" vertical="center"/>
    </xf>
    <xf numFmtId="0" fontId="17" fillId="0" borderId="18" xfId="2" applyFont="1" applyBorder="1" applyAlignment="1">
      <alignment horizontal="center" vertical="center"/>
    </xf>
    <xf numFmtId="0" fontId="17" fillId="0" borderId="16" xfId="2" applyFont="1" applyBorder="1" applyAlignment="1">
      <alignment horizontal="center" vertical="center"/>
    </xf>
    <xf numFmtId="0" fontId="17" fillId="7" borderId="1" xfId="2" applyFont="1" applyFill="1" applyBorder="1" applyAlignment="1">
      <alignment horizontal="center"/>
    </xf>
    <xf numFmtId="2" fontId="17" fillId="7" borderId="1" xfId="2" applyNumberFormat="1" applyFont="1" applyFill="1" applyBorder="1" applyAlignment="1">
      <alignment horizontal="center" vertical="center"/>
    </xf>
    <xf numFmtId="0" fontId="17" fillId="7" borderId="1" xfId="2" applyFont="1" applyFill="1" applyBorder="1" applyAlignment="1">
      <alignment horizontal="center" vertical="center"/>
    </xf>
    <xf numFmtId="0" fontId="17" fillId="0" borderId="1" xfId="2" applyFont="1" applyBorder="1" applyAlignment="1">
      <alignment horizontal="center" vertical="center"/>
    </xf>
    <xf numFmtId="2" fontId="17" fillId="0" borderId="1" xfId="2" applyNumberFormat="1" applyFont="1" applyBorder="1" applyAlignment="1">
      <alignment horizontal="center" vertical="center"/>
    </xf>
    <xf numFmtId="0" fontId="15" fillId="0" borderId="0" xfId="1" applyFont="1" applyAlignment="1">
      <alignment horizontal="center" wrapText="1"/>
    </xf>
    <xf numFmtId="0" fontId="15" fillId="0" borderId="0" xfId="1" applyFont="1" applyAlignment="1">
      <alignment horizontal="center"/>
    </xf>
    <xf numFmtId="0" fontId="8" fillId="0" borderId="24" xfId="1" applyBorder="1" applyAlignment="1">
      <alignment horizontal="center"/>
    </xf>
    <xf numFmtId="0" fontId="2" fillId="0" borderId="0" xfId="1" applyFont="1" applyAlignment="1">
      <alignment horizontal="center"/>
    </xf>
    <xf numFmtId="0" fontId="3" fillId="0" borderId="0" xfId="0" applyFont="1" applyAlignment="1">
      <alignment horizontal="center" vertical="center" wrapText="1"/>
    </xf>
  </cellXfs>
  <cellStyles count="3">
    <cellStyle name="Normal" xfId="0" builtinId="0"/>
    <cellStyle name="Normal 2" xfId="2" xr:uid="{47B47F82-3F7F-0642-A83F-AF77FE310C31}"/>
    <cellStyle name="Normal 4" xfId="1" xr:uid="{D6DE81B8-94DA-2E48-B16E-CD064FA94478}"/>
  </cellStyles>
  <dxfs count="0"/>
  <tableStyles count="0" defaultTableStyle="TableStyleMedium2" defaultPivotStyle="PivotStyleLight16"/>
  <colors>
    <mruColors>
      <color rgb="FFC79DEE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13" Type="http://schemas.openxmlformats.org/officeDocument/2006/relationships/customXml" Target="../customXml/item3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12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ustomXml" Target="../customXml/item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tiff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15</xdr:col>
      <xdr:colOff>508000</xdr:colOff>
      <xdr:row>36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FC74FA2-A71D-CB47-95F3-C2AF34BBA9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203200"/>
          <a:ext cx="12065000" cy="7162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15</xdr:col>
      <xdr:colOff>482600</xdr:colOff>
      <xdr:row>72</xdr:row>
      <xdr:rowOff>101600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FB0BE77-A09D-4A43-A739-FD33B82F9E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5500" y="7518400"/>
          <a:ext cx="12039600" cy="7213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11</xdr:col>
      <xdr:colOff>774700</xdr:colOff>
      <xdr:row>89</xdr:row>
      <xdr:rowOff>25400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F75F330-6BCE-5743-9AFD-06AEDD167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5500" y="15036800"/>
          <a:ext cx="9029700" cy="30734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8CBE91-E989-EE4E-A5C8-A4BFD0A206F7}">
  <dimension ref="B2:J212"/>
  <sheetViews>
    <sheetView showGridLines="0" zoomScale="74" zoomScaleNormal="74" workbookViewId="0">
      <selection activeCell="C171" sqref="C171:C184"/>
    </sheetView>
  </sheetViews>
  <sheetFormatPr defaultColWidth="10.83203125" defaultRowHeight="14.5"/>
  <cols>
    <col min="1" max="1" width="10.83203125" style="44"/>
    <col min="2" max="2" width="10.83203125" style="45"/>
    <col min="3" max="3" width="27.83203125" style="45" customWidth="1"/>
    <col min="4" max="4" width="20.6640625" style="46" bestFit="1" customWidth="1"/>
    <col min="5" max="5" width="21.33203125" style="46" bestFit="1" customWidth="1"/>
    <col min="6" max="6" width="21.5" style="47" customWidth="1"/>
    <col min="7" max="7" width="25" style="47" customWidth="1"/>
    <col min="8" max="8" width="27.5" style="47" customWidth="1"/>
    <col min="9" max="9" width="20.1640625" style="48" customWidth="1"/>
    <col min="10" max="10" width="16" style="48" customWidth="1"/>
    <col min="11" max="16384" width="10.83203125" style="44"/>
  </cols>
  <sheetData>
    <row r="2" spans="2:10" ht="30" customHeight="1">
      <c r="B2" s="107" t="s">
        <v>38</v>
      </c>
      <c r="C2" s="122" t="s">
        <v>39</v>
      </c>
      <c r="D2" s="107" t="s">
        <v>151</v>
      </c>
      <c r="E2" s="107" t="s">
        <v>152</v>
      </c>
      <c r="F2" s="108" t="s">
        <v>153</v>
      </c>
      <c r="G2" s="108" t="s">
        <v>154</v>
      </c>
      <c r="H2" s="108" t="s">
        <v>155</v>
      </c>
      <c r="I2" s="109" t="s">
        <v>156</v>
      </c>
      <c r="J2" s="109" t="s">
        <v>157</v>
      </c>
    </row>
    <row r="3" spans="2:10">
      <c r="B3" s="149" t="s">
        <v>113</v>
      </c>
      <c r="C3" s="168" t="s">
        <v>210</v>
      </c>
      <c r="D3" s="171"/>
      <c r="E3" s="110" t="s">
        <v>114</v>
      </c>
      <c r="F3" s="111">
        <v>51.049023437499997</v>
      </c>
      <c r="G3" s="111">
        <v>58.37158203125</v>
      </c>
      <c r="H3" s="111">
        <v>43.737842559814403</v>
      </c>
      <c r="I3" s="172"/>
      <c r="J3" s="172"/>
    </row>
    <row r="4" spans="2:10">
      <c r="B4" s="149" t="s">
        <v>95</v>
      </c>
      <c r="C4" s="169"/>
      <c r="D4" s="171"/>
      <c r="E4" s="110" t="s">
        <v>96</v>
      </c>
      <c r="F4" s="111">
        <v>81.368505859375006</v>
      </c>
      <c r="G4" s="111">
        <v>90.759300231933594</v>
      </c>
      <c r="H4" s="111">
        <v>71.996414184570398</v>
      </c>
      <c r="I4" s="172"/>
      <c r="J4" s="172"/>
    </row>
    <row r="5" spans="2:10" hidden="1">
      <c r="B5" s="149"/>
      <c r="C5" s="169"/>
      <c r="D5" s="173" t="s">
        <v>158</v>
      </c>
      <c r="E5" s="150" t="s">
        <v>159</v>
      </c>
      <c r="F5" s="164"/>
      <c r="G5" s="165"/>
      <c r="H5" s="165"/>
      <c r="I5" s="172">
        <f>SUM(F5:F6)</f>
        <v>0</v>
      </c>
      <c r="J5" s="172" t="e">
        <f>F5/(F5+F6)</f>
        <v>#DIV/0!</v>
      </c>
    </row>
    <row r="6" spans="2:10" hidden="1">
      <c r="B6" s="149"/>
      <c r="C6" s="169"/>
      <c r="D6" s="173"/>
      <c r="E6" s="150" t="s">
        <v>160</v>
      </c>
      <c r="F6" s="164"/>
      <c r="G6" s="165"/>
      <c r="H6" s="165"/>
      <c r="I6" s="172"/>
      <c r="J6" s="172"/>
    </row>
    <row r="7" spans="2:10" hidden="1">
      <c r="B7" s="149"/>
      <c r="C7" s="169"/>
      <c r="D7" s="173" t="s">
        <v>25</v>
      </c>
      <c r="E7" s="150" t="s">
        <v>161</v>
      </c>
      <c r="F7" s="164"/>
      <c r="G7" s="165"/>
      <c r="H7" s="165"/>
      <c r="I7" s="172">
        <f>SUM(F7:F8)</f>
        <v>0</v>
      </c>
      <c r="J7" s="172" t="e">
        <f>F7/(F7+F8)</f>
        <v>#DIV/0!</v>
      </c>
    </row>
    <row r="8" spans="2:10" hidden="1">
      <c r="B8" s="149"/>
      <c r="C8" s="169"/>
      <c r="D8" s="173"/>
      <c r="E8" s="150" t="s">
        <v>162</v>
      </c>
      <c r="F8" s="164"/>
      <c r="G8" s="165"/>
      <c r="H8" s="165"/>
      <c r="I8" s="172"/>
      <c r="J8" s="172"/>
    </row>
    <row r="9" spans="2:10" hidden="1">
      <c r="B9" s="149"/>
      <c r="C9" s="169"/>
      <c r="D9" s="173" t="s">
        <v>163</v>
      </c>
      <c r="E9" s="150" t="s">
        <v>164</v>
      </c>
      <c r="F9" s="164"/>
      <c r="G9" s="164"/>
      <c r="H9" s="164"/>
      <c r="I9" s="172">
        <f>SUM(F9:F10)</f>
        <v>0</v>
      </c>
      <c r="J9" s="172" t="e">
        <f>F9/(F9+F10)</f>
        <v>#DIV/0!</v>
      </c>
    </row>
    <row r="10" spans="2:10" hidden="1">
      <c r="B10" s="149"/>
      <c r="C10" s="169"/>
      <c r="D10" s="173"/>
      <c r="E10" s="150" t="s">
        <v>165</v>
      </c>
      <c r="F10" s="164"/>
      <c r="G10" s="164"/>
      <c r="H10" s="164"/>
      <c r="I10" s="172"/>
      <c r="J10" s="172"/>
    </row>
    <row r="11" spans="2:10" hidden="1">
      <c r="B11" s="149"/>
      <c r="C11" s="169"/>
      <c r="D11" s="173" t="s">
        <v>28</v>
      </c>
      <c r="E11" s="150" t="s">
        <v>166</v>
      </c>
      <c r="F11" s="166"/>
      <c r="G11" s="166"/>
      <c r="H11" s="166"/>
      <c r="I11" s="172">
        <f>SUM(F11:F12)</f>
        <v>0</v>
      </c>
      <c r="J11" s="172" t="e">
        <f>F11/(F11+F12)</f>
        <v>#DIV/0!</v>
      </c>
    </row>
    <row r="12" spans="2:10" hidden="1">
      <c r="B12" s="149"/>
      <c r="C12" s="169"/>
      <c r="D12" s="173"/>
      <c r="E12" s="150" t="s">
        <v>167</v>
      </c>
      <c r="F12" s="166"/>
      <c r="G12" s="166"/>
      <c r="H12" s="166"/>
      <c r="I12" s="172"/>
      <c r="J12" s="172"/>
    </row>
    <row r="13" spans="2:10">
      <c r="B13" s="121" t="s">
        <v>129</v>
      </c>
      <c r="C13" s="169"/>
      <c r="D13" s="174" t="s">
        <v>33</v>
      </c>
      <c r="E13" s="110" t="s">
        <v>199</v>
      </c>
      <c r="F13" s="111">
        <v>0</v>
      </c>
      <c r="G13" s="111">
        <v>0</v>
      </c>
      <c r="H13" s="111">
        <v>0</v>
      </c>
      <c r="I13" s="175">
        <f>SUM(F13:F14)</f>
        <v>0</v>
      </c>
      <c r="J13" s="175" t="e">
        <f>F13/(F13+F14)</f>
        <v>#DIV/0!</v>
      </c>
    </row>
    <row r="14" spans="2:10">
      <c r="B14" s="149" t="s">
        <v>129</v>
      </c>
      <c r="C14" s="169"/>
      <c r="D14" s="174"/>
      <c r="E14" s="110" t="s">
        <v>200</v>
      </c>
      <c r="F14" s="111">
        <v>0</v>
      </c>
      <c r="G14" s="111">
        <v>0</v>
      </c>
      <c r="H14" s="111">
        <v>0</v>
      </c>
      <c r="I14" s="175"/>
      <c r="J14" s="175"/>
    </row>
    <row r="15" spans="2:10">
      <c r="B15" s="149" t="s">
        <v>143</v>
      </c>
      <c r="C15" s="169"/>
      <c r="D15" s="168" t="s">
        <v>201</v>
      </c>
      <c r="E15" s="110" t="s">
        <v>204</v>
      </c>
      <c r="F15" s="111">
        <v>9.0422409057617195</v>
      </c>
      <c r="G15" s="111">
        <v>14.4638557434082</v>
      </c>
      <c r="H15" s="111">
        <v>5.1839013099670401</v>
      </c>
      <c r="I15" s="175">
        <f>SUM(F15:F16)</f>
        <v>9.0422409057617195</v>
      </c>
      <c r="J15" s="175">
        <f>F15/(F15+F16)</f>
        <v>1</v>
      </c>
    </row>
    <row r="16" spans="2:10">
      <c r="B16" s="149" t="s">
        <v>143</v>
      </c>
      <c r="C16" s="170"/>
      <c r="D16" s="170"/>
      <c r="E16" s="110" t="s">
        <v>205</v>
      </c>
      <c r="F16" s="111">
        <v>0</v>
      </c>
      <c r="G16" s="111">
        <v>1.804648995399476</v>
      </c>
      <c r="H16" s="111">
        <v>0</v>
      </c>
      <c r="I16" s="175"/>
      <c r="J16" s="175"/>
    </row>
    <row r="17" spans="2:10">
      <c r="B17" s="149" t="s">
        <v>115</v>
      </c>
      <c r="C17" s="168" t="s">
        <v>211</v>
      </c>
      <c r="D17" s="171"/>
      <c r="E17" s="110" t="s">
        <v>114</v>
      </c>
      <c r="F17" s="111">
        <v>50.026293945312602</v>
      </c>
      <c r="G17" s="111">
        <v>57.320095062256001</v>
      </c>
      <c r="H17" s="111">
        <v>42.743789672851598</v>
      </c>
      <c r="I17" s="172"/>
      <c r="J17" s="172"/>
    </row>
    <row r="18" spans="2:10">
      <c r="B18" s="149" t="s">
        <v>97</v>
      </c>
      <c r="C18" s="169"/>
      <c r="D18" s="171"/>
      <c r="E18" s="110" t="s">
        <v>96</v>
      </c>
      <c r="F18" s="111">
        <v>50.362628173828199</v>
      </c>
      <c r="G18" s="111">
        <v>57.6060562133788</v>
      </c>
      <c r="H18" s="111">
        <v>43.13032913208</v>
      </c>
      <c r="I18" s="172"/>
      <c r="J18" s="172"/>
    </row>
    <row r="19" spans="2:10" hidden="1">
      <c r="B19" s="149"/>
      <c r="C19" s="169"/>
      <c r="D19" s="173" t="s">
        <v>158</v>
      </c>
      <c r="E19" s="150" t="s">
        <v>159</v>
      </c>
      <c r="F19" s="164"/>
      <c r="G19" s="165"/>
      <c r="H19" s="165"/>
      <c r="I19" s="172">
        <f>SUM(F19:F20)</f>
        <v>0</v>
      </c>
      <c r="J19" s="172" t="e">
        <f>F19/(F19+F20)</f>
        <v>#DIV/0!</v>
      </c>
    </row>
    <row r="20" spans="2:10" hidden="1">
      <c r="B20" s="149"/>
      <c r="C20" s="169"/>
      <c r="D20" s="173"/>
      <c r="E20" s="150" t="s">
        <v>160</v>
      </c>
      <c r="F20" s="164"/>
      <c r="G20" s="165"/>
      <c r="H20" s="165"/>
      <c r="I20" s="172"/>
      <c r="J20" s="172"/>
    </row>
    <row r="21" spans="2:10" hidden="1">
      <c r="B21" s="149"/>
      <c r="C21" s="169"/>
      <c r="D21" s="173" t="s">
        <v>25</v>
      </c>
      <c r="E21" s="150" t="s">
        <v>161</v>
      </c>
      <c r="F21" s="164"/>
      <c r="G21" s="165"/>
      <c r="H21" s="165"/>
      <c r="I21" s="172">
        <f>SUM(F21:F22)</f>
        <v>0</v>
      </c>
      <c r="J21" s="172" t="e">
        <f>F21/(F21+F22)</f>
        <v>#DIV/0!</v>
      </c>
    </row>
    <row r="22" spans="2:10" hidden="1">
      <c r="B22" s="149"/>
      <c r="C22" s="169"/>
      <c r="D22" s="173"/>
      <c r="E22" s="150" t="s">
        <v>162</v>
      </c>
      <c r="F22" s="164"/>
      <c r="G22" s="165"/>
      <c r="H22" s="165"/>
      <c r="I22" s="172"/>
      <c r="J22" s="172"/>
    </row>
    <row r="23" spans="2:10" hidden="1">
      <c r="B23" s="149"/>
      <c r="C23" s="169"/>
      <c r="D23" s="173" t="s">
        <v>163</v>
      </c>
      <c r="E23" s="150" t="s">
        <v>164</v>
      </c>
      <c r="F23" s="164"/>
      <c r="G23" s="164"/>
      <c r="H23" s="164"/>
      <c r="I23" s="172">
        <f>SUM(F23:F24)</f>
        <v>0</v>
      </c>
      <c r="J23" s="172" t="e">
        <f>F23/(F23+F24)</f>
        <v>#DIV/0!</v>
      </c>
    </row>
    <row r="24" spans="2:10" hidden="1">
      <c r="B24" s="149"/>
      <c r="C24" s="169"/>
      <c r="D24" s="173"/>
      <c r="E24" s="150" t="s">
        <v>165</v>
      </c>
      <c r="F24" s="164"/>
      <c r="G24" s="164"/>
      <c r="H24" s="164"/>
      <c r="I24" s="172"/>
      <c r="J24" s="172"/>
    </row>
    <row r="25" spans="2:10" hidden="1">
      <c r="B25" s="149"/>
      <c r="C25" s="169"/>
      <c r="D25" s="173" t="s">
        <v>28</v>
      </c>
      <c r="E25" s="150" t="s">
        <v>166</v>
      </c>
      <c r="F25" s="166"/>
      <c r="G25" s="166"/>
      <c r="H25" s="166"/>
      <c r="I25" s="172">
        <f>SUM(F25:F26)</f>
        <v>0</v>
      </c>
      <c r="J25" s="172" t="e">
        <f>F25/(F25+F26)</f>
        <v>#DIV/0!</v>
      </c>
    </row>
    <row r="26" spans="2:10" hidden="1">
      <c r="B26" s="149"/>
      <c r="C26" s="169"/>
      <c r="D26" s="173"/>
      <c r="E26" s="150" t="s">
        <v>167</v>
      </c>
      <c r="F26" s="166"/>
      <c r="G26" s="166"/>
      <c r="H26" s="166"/>
      <c r="I26" s="172"/>
      <c r="J26" s="172"/>
    </row>
    <row r="27" spans="2:10">
      <c r="B27" s="149" t="s">
        <v>130</v>
      </c>
      <c r="C27" s="169"/>
      <c r="D27" s="174" t="s">
        <v>33</v>
      </c>
      <c r="E27" s="110" t="s">
        <v>199</v>
      </c>
      <c r="F27" s="111">
        <v>0.27491643428802404</v>
      </c>
      <c r="G27" s="111">
        <v>1.3131457567214959</v>
      </c>
      <c r="H27" s="111">
        <v>1.1546167545020599E-2</v>
      </c>
      <c r="I27" s="175">
        <f>SUM(F27:F28)</f>
        <v>40.860969901084822</v>
      </c>
      <c r="J27" s="175">
        <f>F27/(F27+F28)</f>
        <v>6.7280937029525886E-3</v>
      </c>
    </row>
    <row r="28" spans="2:10">
      <c r="B28" s="149" t="s">
        <v>130</v>
      </c>
      <c r="C28" s="169"/>
      <c r="D28" s="174"/>
      <c r="E28" s="110" t="s">
        <v>200</v>
      </c>
      <c r="F28" s="111">
        <v>40.586053466796798</v>
      </c>
      <c r="G28" s="111">
        <v>47.1517143249512</v>
      </c>
      <c r="H28" s="111">
        <v>34.029541015625</v>
      </c>
      <c r="I28" s="175"/>
      <c r="J28" s="175"/>
    </row>
    <row r="29" spans="2:10">
      <c r="B29" s="121" t="s">
        <v>144</v>
      </c>
      <c r="C29" s="169"/>
      <c r="D29" s="168" t="s">
        <v>201</v>
      </c>
      <c r="E29" s="110" t="s">
        <v>204</v>
      </c>
      <c r="F29" s="111">
        <v>8.04607849121094</v>
      </c>
      <c r="G29" s="111">
        <v>11.292542457580559</v>
      </c>
      <c r="H29" s="111">
        <v>5.4918360710143999</v>
      </c>
      <c r="I29" s="175">
        <f>SUM(F29:F30)</f>
        <v>12.60383377075196</v>
      </c>
      <c r="J29" s="175">
        <f>F29/(F29+F30)</f>
        <v>0.63838341869300153</v>
      </c>
    </row>
    <row r="30" spans="2:10">
      <c r="B30" s="121" t="s">
        <v>144</v>
      </c>
      <c r="C30" s="170"/>
      <c r="D30" s="170"/>
      <c r="E30" s="110" t="s">
        <v>205</v>
      </c>
      <c r="F30" s="111">
        <v>4.5577552795410199</v>
      </c>
      <c r="G30" s="111">
        <v>7.0969991683959996</v>
      </c>
      <c r="H30" s="111">
        <v>2.711869001388548</v>
      </c>
      <c r="I30" s="175"/>
      <c r="J30" s="175"/>
    </row>
    <row r="31" spans="2:10">
      <c r="B31" s="121" t="s">
        <v>116</v>
      </c>
      <c r="C31" s="168" t="s">
        <v>212</v>
      </c>
      <c r="D31" s="171"/>
      <c r="E31" s="110" t="s">
        <v>114</v>
      </c>
      <c r="F31" s="111">
        <v>40.505346679687605</v>
      </c>
      <c r="G31" s="111">
        <v>46.992042541503999</v>
      </c>
      <c r="H31" s="111">
        <v>34.02758407592772</v>
      </c>
      <c r="I31" s="172"/>
      <c r="J31" s="172"/>
    </row>
    <row r="32" spans="2:10">
      <c r="B32" s="121" t="s">
        <v>98</v>
      </c>
      <c r="C32" s="169"/>
      <c r="D32" s="171"/>
      <c r="E32" s="110" t="s">
        <v>96</v>
      </c>
      <c r="F32" s="111">
        <v>48.337561035156199</v>
      </c>
      <c r="G32" s="111">
        <v>55.696723937988402</v>
      </c>
      <c r="H32" s="111">
        <v>40.989894866943203</v>
      </c>
      <c r="I32" s="172"/>
      <c r="J32" s="172"/>
    </row>
    <row r="33" spans="2:10" hidden="1">
      <c r="B33" s="121"/>
      <c r="C33" s="169"/>
      <c r="D33" s="173" t="s">
        <v>158</v>
      </c>
      <c r="E33" s="150" t="s">
        <v>159</v>
      </c>
      <c r="F33" s="164"/>
      <c r="G33" s="165"/>
      <c r="H33" s="165"/>
      <c r="I33" s="172">
        <f>SUM(F33:F34)</f>
        <v>0</v>
      </c>
      <c r="J33" s="172" t="e">
        <f>F33/(F33+F34)</f>
        <v>#DIV/0!</v>
      </c>
    </row>
    <row r="34" spans="2:10" hidden="1">
      <c r="B34" s="121"/>
      <c r="C34" s="169"/>
      <c r="D34" s="173"/>
      <c r="E34" s="150" t="s">
        <v>160</v>
      </c>
      <c r="F34" s="164"/>
      <c r="G34" s="165"/>
      <c r="H34" s="165"/>
      <c r="I34" s="172"/>
      <c r="J34" s="172"/>
    </row>
    <row r="35" spans="2:10" hidden="1">
      <c r="B35" s="121"/>
      <c r="C35" s="169"/>
      <c r="D35" s="173" t="s">
        <v>25</v>
      </c>
      <c r="E35" s="150" t="s">
        <v>161</v>
      </c>
      <c r="F35" s="164"/>
      <c r="G35" s="165"/>
      <c r="H35" s="165"/>
      <c r="I35" s="172">
        <f>SUM(F35:F36)</f>
        <v>0</v>
      </c>
      <c r="J35" s="172" t="e">
        <f>F35/(F35+F36)</f>
        <v>#DIV/0!</v>
      </c>
    </row>
    <row r="36" spans="2:10" hidden="1">
      <c r="B36" s="121"/>
      <c r="C36" s="169"/>
      <c r="D36" s="173"/>
      <c r="E36" s="150" t="s">
        <v>162</v>
      </c>
      <c r="F36" s="164"/>
      <c r="G36" s="165"/>
      <c r="H36" s="165"/>
      <c r="I36" s="172"/>
      <c r="J36" s="172"/>
    </row>
    <row r="37" spans="2:10" hidden="1">
      <c r="B37" s="121"/>
      <c r="C37" s="169"/>
      <c r="D37" s="173" t="s">
        <v>163</v>
      </c>
      <c r="E37" s="150" t="s">
        <v>164</v>
      </c>
      <c r="F37" s="164"/>
      <c r="G37" s="164"/>
      <c r="H37" s="164"/>
      <c r="I37" s="172">
        <f>SUM(F37:F38)</f>
        <v>0</v>
      </c>
      <c r="J37" s="172" t="e">
        <f>F37/(F37+F38)</f>
        <v>#DIV/0!</v>
      </c>
    </row>
    <row r="38" spans="2:10" hidden="1">
      <c r="B38" s="121"/>
      <c r="C38" s="169"/>
      <c r="D38" s="173"/>
      <c r="E38" s="150" t="s">
        <v>165</v>
      </c>
      <c r="F38" s="164"/>
      <c r="G38" s="164"/>
      <c r="H38" s="164"/>
      <c r="I38" s="172"/>
      <c r="J38" s="172"/>
    </row>
    <row r="39" spans="2:10" hidden="1">
      <c r="B39" s="149"/>
      <c r="C39" s="169"/>
      <c r="D39" s="173" t="s">
        <v>28</v>
      </c>
      <c r="E39" s="150" t="s">
        <v>166</v>
      </c>
      <c r="F39" s="166"/>
      <c r="G39" s="166"/>
      <c r="H39" s="166"/>
      <c r="I39" s="172">
        <f>SUM(F39:F40)</f>
        <v>0</v>
      </c>
      <c r="J39" s="172" t="e">
        <f>F39/(F39+F40)</f>
        <v>#DIV/0!</v>
      </c>
    </row>
    <row r="40" spans="2:10" hidden="1">
      <c r="B40" s="149"/>
      <c r="C40" s="169"/>
      <c r="D40" s="173"/>
      <c r="E40" s="150" t="s">
        <v>167</v>
      </c>
      <c r="F40" s="166"/>
      <c r="G40" s="166"/>
      <c r="H40" s="166"/>
      <c r="I40" s="172"/>
      <c r="J40" s="172"/>
    </row>
    <row r="41" spans="2:10">
      <c r="B41" s="149" t="s">
        <v>131</v>
      </c>
      <c r="C41" s="169"/>
      <c r="D41" s="174" t="s">
        <v>33</v>
      </c>
      <c r="E41" s="110" t="s">
        <v>199</v>
      </c>
      <c r="F41" s="111">
        <v>0</v>
      </c>
      <c r="G41" s="111">
        <v>0.83186250925063998</v>
      </c>
      <c r="H41" s="111">
        <v>0</v>
      </c>
      <c r="I41" s="175">
        <f>SUM(F41:F42)</f>
        <v>32.036618041992199</v>
      </c>
      <c r="J41" s="175">
        <f>F41/(F41+F42)</f>
        <v>0</v>
      </c>
    </row>
    <row r="42" spans="2:10">
      <c r="B42" s="149" t="s">
        <v>131</v>
      </c>
      <c r="C42" s="169"/>
      <c r="D42" s="174"/>
      <c r="E42" s="110" t="s">
        <v>200</v>
      </c>
      <c r="F42" s="111">
        <v>32.036618041992199</v>
      </c>
      <c r="G42" s="111">
        <v>37.895637512207038</v>
      </c>
      <c r="H42" s="111">
        <v>26.184883117675799</v>
      </c>
      <c r="I42" s="175"/>
      <c r="J42" s="175"/>
    </row>
    <row r="43" spans="2:10">
      <c r="B43" s="149" t="s">
        <v>145</v>
      </c>
      <c r="C43" s="169"/>
      <c r="D43" s="168" t="s">
        <v>201</v>
      </c>
      <c r="E43" s="110" t="s">
        <v>204</v>
      </c>
      <c r="F43" s="111">
        <v>10.85055236816406</v>
      </c>
      <c r="G43" s="111">
        <v>14.5837697982788</v>
      </c>
      <c r="H43" s="111">
        <v>7.8177456855773997</v>
      </c>
      <c r="I43" s="175">
        <f>SUM(F43:F44)</f>
        <v>10.85055236816406</v>
      </c>
      <c r="J43" s="175">
        <f>F43/(F43+F44)</f>
        <v>1</v>
      </c>
    </row>
    <row r="44" spans="2:10">
      <c r="B44" s="149" t="s">
        <v>145</v>
      </c>
      <c r="C44" s="170"/>
      <c r="D44" s="170"/>
      <c r="E44" s="110" t="s">
        <v>205</v>
      </c>
      <c r="F44" s="111">
        <v>0</v>
      </c>
      <c r="G44" s="111">
        <v>0.81184017658233598</v>
      </c>
      <c r="H44" s="111">
        <v>0</v>
      </c>
      <c r="I44" s="175"/>
      <c r="J44" s="175"/>
    </row>
    <row r="45" spans="2:10">
      <c r="B45" s="149" t="s">
        <v>117</v>
      </c>
      <c r="C45" s="168" t="s">
        <v>213</v>
      </c>
      <c r="D45" s="171"/>
      <c r="E45" s="110" t="s">
        <v>114</v>
      </c>
      <c r="F45" s="111">
        <v>45.055267333984396</v>
      </c>
      <c r="G45" s="111">
        <v>51.793563842773601</v>
      </c>
      <c r="H45" s="111">
        <v>38.326610565185561</v>
      </c>
      <c r="I45" s="172"/>
      <c r="J45" s="172"/>
    </row>
    <row r="46" spans="2:10">
      <c r="B46" s="149" t="s">
        <v>99</v>
      </c>
      <c r="C46" s="169"/>
      <c r="D46" s="171"/>
      <c r="E46" s="110" t="s">
        <v>96</v>
      </c>
      <c r="F46" s="111">
        <v>63.942297363281206</v>
      </c>
      <c r="G46" s="111">
        <v>71.751342773437599</v>
      </c>
      <c r="H46" s="111">
        <v>56.146186828613203</v>
      </c>
      <c r="I46" s="172"/>
      <c r="J46" s="172"/>
    </row>
    <row r="47" spans="2:10" hidden="1">
      <c r="B47" s="149"/>
      <c r="C47" s="169"/>
      <c r="D47" s="173" t="s">
        <v>158</v>
      </c>
      <c r="E47" s="150" t="s">
        <v>159</v>
      </c>
      <c r="F47" s="164"/>
      <c r="G47" s="165"/>
      <c r="H47" s="165"/>
      <c r="I47" s="172">
        <f>SUM(F47:F48)</f>
        <v>0</v>
      </c>
      <c r="J47" s="172" t="e">
        <f>F47/(F47+F48)</f>
        <v>#DIV/0!</v>
      </c>
    </row>
    <row r="48" spans="2:10" hidden="1">
      <c r="B48" s="149"/>
      <c r="C48" s="169"/>
      <c r="D48" s="173"/>
      <c r="E48" s="150" t="s">
        <v>160</v>
      </c>
      <c r="F48" s="164"/>
      <c r="G48" s="165"/>
      <c r="H48" s="165"/>
      <c r="I48" s="172"/>
      <c r="J48" s="172"/>
    </row>
    <row r="49" spans="2:10" hidden="1">
      <c r="B49" s="149"/>
      <c r="C49" s="169"/>
      <c r="D49" s="173" t="s">
        <v>25</v>
      </c>
      <c r="E49" s="150" t="s">
        <v>161</v>
      </c>
      <c r="F49" s="164"/>
      <c r="G49" s="165"/>
      <c r="H49" s="165"/>
      <c r="I49" s="172">
        <f>SUM(F49:F50)</f>
        <v>0</v>
      </c>
      <c r="J49" s="172" t="e">
        <f>F49/(F49+F50)</f>
        <v>#DIV/0!</v>
      </c>
    </row>
    <row r="50" spans="2:10" hidden="1">
      <c r="B50" s="149"/>
      <c r="C50" s="169"/>
      <c r="D50" s="173"/>
      <c r="E50" s="150" t="s">
        <v>162</v>
      </c>
      <c r="F50" s="164"/>
      <c r="G50" s="165"/>
      <c r="H50" s="165"/>
      <c r="I50" s="172"/>
      <c r="J50" s="172"/>
    </row>
    <row r="51" spans="2:10" hidden="1">
      <c r="B51" s="149"/>
      <c r="C51" s="169"/>
      <c r="D51" s="173" t="s">
        <v>163</v>
      </c>
      <c r="E51" s="150" t="s">
        <v>164</v>
      </c>
      <c r="F51" s="164"/>
      <c r="G51" s="164"/>
      <c r="H51" s="164"/>
      <c r="I51" s="172">
        <f>SUM(F51:F52)</f>
        <v>0</v>
      </c>
      <c r="J51" s="172" t="e">
        <f>F51/(F51+F52)</f>
        <v>#DIV/0!</v>
      </c>
    </row>
    <row r="52" spans="2:10" hidden="1">
      <c r="B52" s="149"/>
      <c r="C52" s="169"/>
      <c r="D52" s="173"/>
      <c r="E52" s="150" t="s">
        <v>165</v>
      </c>
      <c r="F52" s="164"/>
      <c r="G52" s="164"/>
      <c r="H52" s="164"/>
      <c r="I52" s="172"/>
      <c r="J52" s="172"/>
    </row>
    <row r="53" spans="2:10" hidden="1">
      <c r="B53" s="149"/>
      <c r="C53" s="169"/>
      <c r="D53" s="173" t="s">
        <v>28</v>
      </c>
      <c r="E53" s="150" t="s">
        <v>166</v>
      </c>
      <c r="F53" s="166"/>
      <c r="G53" s="166"/>
      <c r="H53" s="166"/>
      <c r="I53" s="172">
        <f>SUM(F53:F54)</f>
        <v>0</v>
      </c>
      <c r="J53" s="172" t="e">
        <f>F53/(F53+F54)</f>
        <v>#DIV/0!</v>
      </c>
    </row>
    <row r="54" spans="2:10" hidden="1">
      <c r="B54" s="149"/>
      <c r="C54" s="169"/>
      <c r="D54" s="173"/>
      <c r="E54" s="150" t="s">
        <v>167</v>
      </c>
      <c r="F54" s="166"/>
      <c r="G54" s="166"/>
      <c r="H54" s="166"/>
      <c r="I54" s="172"/>
      <c r="J54" s="172"/>
    </row>
    <row r="55" spans="2:10">
      <c r="B55" s="149" t="s">
        <v>132</v>
      </c>
      <c r="C55" s="169"/>
      <c r="D55" s="174" t="s">
        <v>33</v>
      </c>
      <c r="E55" s="110" t="s">
        <v>199</v>
      </c>
      <c r="F55" s="111">
        <v>0</v>
      </c>
      <c r="G55" s="111">
        <v>0.84751415252685602</v>
      </c>
      <c r="H55" s="111">
        <v>0</v>
      </c>
      <c r="I55" s="175">
        <f>SUM(F55:F56)</f>
        <v>40.052722167968803</v>
      </c>
      <c r="J55" s="175">
        <f>F55/(F55+F56)</f>
        <v>0</v>
      </c>
    </row>
    <row r="56" spans="2:10">
      <c r="B56" s="149" t="s">
        <v>132</v>
      </c>
      <c r="C56" s="169"/>
      <c r="D56" s="174"/>
      <c r="E56" s="110" t="s">
        <v>200</v>
      </c>
      <c r="F56" s="111">
        <v>40.052722167968803</v>
      </c>
      <c r="G56" s="111">
        <v>46.668563842773601</v>
      </c>
      <c r="H56" s="111">
        <v>33.446166992187521</v>
      </c>
      <c r="I56" s="175"/>
      <c r="J56" s="175"/>
    </row>
    <row r="57" spans="2:10">
      <c r="B57" s="149" t="s">
        <v>146</v>
      </c>
      <c r="C57" s="169"/>
      <c r="D57" s="168" t="s">
        <v>201</v>
      </c>
      <c r="E57" s="110" t="s">
        <v>204</v>
      </c>
      <c r="F57" s="111">
        <v>9.4993736267089801</v>
      </c>
      <c r="G57" s="111">
        <v>12.963232994079601</v>
      </c>
      <c r="H57" s="111">
        <v>6.7167100906371999</v>
      </c>
      <c r="I57" s="175">
        <f>SUM(F57:F58)</f>
        <v>9.7629863500595047</v>
      </c>
      <c r="J57" s="175">
        <f>F57/(F57+F58)</f>
        <v>0.97299876145489872</v>
      </c>
    </row>
    <row r="58" spans="2:10">
      <c r="B58" s="149" t="s">
        <v>146</v>
      </c>
      <c r="C58" s="170"/>
      <c r="D58" s="170"/>
      <c r="E58" s="110" t="s">
        <v>205</v>
      </c>
      <c r="F58" s="111">
        <v>0.26361272335052399</v>
      </c>
      <c r="G58" s="111">
        <v>1.2591474056243881</v>
      </c>
      <c r="H58" s="111">
        <v>1.107143610715868E-2</v>
      </c>
      <c r="I58" s="175"/>
      <c r="J58" s="175"/>
    </row>
    <row r="59" spans="2:10">
      <c r="B59" s="149" t="s">
        <v>118</v>
      </c>
      <c r="C59" s="168" t="s">
        <v>214</v>
      </c>
      <c r="D59" s="171"/>
      <c r="E59" s="110" t="s">
        <v>114</v>
      </c>
      <c r="F59" s="111">
        <v>47.290716552734395</v>
      </c>
      <c r="G59" s="111">
        <v>54.002334594726399</v>
      </c>
      <c r="H59" s="111">
        <v>40.588668823242003</v>
      </c>
      <c r="I59" s="172"/>
      <c r="J59" s="172"/>
    </row>
    <row r="60" spans="2:10">
      <c r="B60" s="149" t="s">
        <v>100</v>
      </c>
      <c r="C60" s="169"/>
      <c r="D60" s="171"/>
      <c r="E60" s="110" t="s">
        <v>96</v>
      </c>
      <c r="F60" s="111">
        <v>59.933953857421798</v>
      </c>
      <c r="G60" s="111">
        <v>68.008834838867202</v>
      </c>
      <c r="H60" s="111">
        <v>51.872890472412003</v>
      </c>
      <c r="I60" s="172"/>
      <c r="J60" s="172"/>
    </row>
    <row r="61" spans="2:10" hidden="1">
      <c r="B61" s="149"/>
      <c r="C61" s="169"/>
      <c r="D61" s="173" t="s">
        <v>158</v>
      </c>
      <c r="E61" s="150" t="s">
        <v>159</v>
      </c>
      <c r="F61" s="164"/>
      <c r="G61" s="165"/>
      <c r="H61" s="165"/>
      <c r="I61" s="172">
        <f>SUM(F61:F62)</f>
        <v>0</v>
      </c>
      <c r="J61" s="172" t="e">
        <f>F61/(F61+F62)</f>
        <v>#DIV/0!</v>
      </c>
    </row>
    <row r="62" spans="2:10" hidden="1">
      <c r="B62" s="149"/>
      <c r="C62" s="169"/>
      <c r="D62" s="173"/>
      <c r="E62" s="150" t="s">
        <v>160</v>
      </c>
      <c r="F62" s="164"/>
      <c r="G62" s="165"/>
      <c r="H62" s="165"/>
      <c r="I62" s="172"/>
      <c r="J62" s="172"/>
    </row>
    <row r="63" spans="2:10" hidden="1">
      <c r="B63" s="149"/>
      <c r="C63" s="169"/>
      <c r="D63" s="173" t="s">
        <v>25</v>
      </c>
      <c r="E63" s="150" t="s">
        <v>161</v>
      </c>
      <c r="F63" s="164"/>
      <c r="G63" s="165"/>
      <c r="H63" s="165"/>
      <c r="I63" s="172">
        <f>SUM(F63:F64)</f>
        <v>0</v>
      </c>
      <c r="J63" s="172" t="e">
        <f>F63/(F63+F64)</f>
        <v>#DIV/0!</v>
      </c>
    </row>
    <row r="64" spans="2:10" hidden="1">
      <c r="B64" s="149"/>
      <c r="C64" s="169"/>
      <c r="D64" s="173"/>
      <c r="E64" s="150" t="s">
        <v>162</v>
      </c>
      <c r="F64" s="164"/>
      <c r="G64" s="165"/>
      <c r="H64" s="165"/>
      <c r="I64" s="172"/>
      <c r="J64" s="172"/>
    </row>
    <row r="65" spans="2:10" hidden="1">
      <c r="B65" s="149"/>
      <c r="C65" s="169"/>
      <c r="D65" s="173" t="s">
        <v>163</v>
      </c>
      <c r="E65" s="150" t="s">
        <v>164</v>
      </c>
      <c r="F65" s="164"/>
      <c r="G65" s="164"/>
      <c r="H65" s="164"/>
      <c r="I65" s="172">
        <f>SUM(F65:F66)</f>
        <v>0</v>
      </c>
      <c r="J65" s="172" t="e">
        <f>F65/(F65+F66)</f>
        <v>#DIV/0!</v>
      </c>
    </row>
    <row r="66" spans="2:10" hidden="1">
      <c r="B66" s="149"/>
      <c r="C66" s="169"/>
      <c r="D66" s="173"/>
      <c r="E66" s="150" t="s">
        <v>165</v>
      </c>
      <c r="F66" s="164"/>
      <c r="G66" s="164"/>
      <c r="H66" s="164"/>
      <c r="I66" s="172"/>
      <c r="J66" s="172"/>
    </row>
    <row r="67" spans="2:10" hidden="1">
      <c r="B67" s="149"/>
      <c r="C67" s="169"/>
      <c r="D67" s="173" t="s">
        <v>28</v>
      </c>
      <c r="E67" s="150" t="s">
        <v>166</v>
      </c>
      <c r="F67" s="166"/>
      <c r="G67" s="166"/>
      <c r="H67" s="166"/>
      <c r="I67" s="172">
        <f>SUM(F67:F68)</f>
        <v>0</v>
      </c>
      <c r="J67" s="172" t="e">
        <f>F67/(F67+F68)</f>
        <v>#DIV/0!</v>
      </c>
    </row>
    <row r="68" spans="2:10" hidden="1">
      <c r="B68" s="149"/>
      <c r="C68" s="169"/>
      <c r="D68" s="173"/>
      <c r="E68" s="150" t="s">
        <v>167</v>
      </c>
      <c r="F68" s="166"/>
      <c r="G68" s="166"/>
      <c r="H68" s="166"/>
      <c r="I68" s="172"/>
      <c r="J68" s="172"/>
    </row>
    <row r="69" spans="2:10">
      <c r="B69" s="149" t="s">
        <v>133</v>
      </c>
      <c r="C69" s="169"/>
      <c r="D69" s="174" t="s">
        <v>33</v>
      </c>
      <c r="E69" s="110" t="s">
        <v>199</v>
      </c>
      <c r="F69" s="111">
        <v>0.57751517295837407</v>
      </c>
      <c r="G69" s="111">
        <v>1.850031137466432</v>
      </c>
      <c r="H69" s="111">
        <v>8.7488986551761599E-2</v>
      </c>
      <c r="I69" s="175">
        <f>SUM(F69:F70)</f>
        <v>37.682111120223972</v>
      </c>
      <c r="J69" s="175">
        <f>F69/(F69+F70)</f>
        <v>1.5325977122561531E-2</v>
      </c>
    </row>
    <row r="70" spans="2:10">
      <c r="B70" s="149" t="s">
        <v>133</v>
      </c>
      <c r="C70" s="169"/>
      <c r="D70" s="174"/>
      <c r="E70" s="110" t="s">
        <v>200</v>
      </c>
      <c r="F70" s="111">
        <v>37.104595947265601</v>
      </c>
      <c r="G70" s="111">
        <v>43.537055969238402</v>
      </c>
      <c r="H70" s="111">
        <v>30.680925369262681</v>
      </c>
      <c r="I70" s="175"/>
      <c r="J70" s="175"/>
    </row>
    <row r="71" spans="2:10">
      <c r="B71" s="149" t="s">
        <v>147</v>
      </c>
      <c r="C71" s="169"/>
      <c r="D71" s="168" t="s">
        <v>201</v>
      </c>
      <c r="E71" s="110" t="s">
        <v>204</v>
      </c>
      <c r="F71" s="111">
        <v>9.6148826599120998</v>
      </c>
      <c r="G71" s="111">
        <v>13.357675552368161</v>
      </c>
      <c r="H71" s="111">
        <v>6.6477975845336799</v>
      </c>
      <c r="I71" s="175">
        <f>SUM(F71:F72)</f>
        <v>9.6148826599120998</v>
      </c>
      <c r="J71" s="175">
        <f>F71/(F71+F72)</f>
        <v>1</v>
      </c>
    </row>
    <row r="72" spans="2:10">
      <c r="B72" s="149" t="s">
        <v>147</v>
      </c>
      <c r="C72" s="170"/>
      <c r="D72" s="170"/>
      <c r="E72" s="110" t="s">
        <v>205</v>
      </c>
      <c r="F72" s="111">
        <v>0</v>
      </c>
      <c r="G72" s="111">
        <v>0.89936035871505604</v>
      </c>
      <c r="H72" s="111">
        <v>0</v>
      </c>
      <c r="I72" s="175"/>
      <c r="J72" s="175"/>
    </row>
    <row r="73" spans="2:10">
      <c r="B73" s="149" t="s">
        <v>119</v>
      </c>
      <c r="C73" s="168" t="s">
        <v>215</v>
      </c>
      <c r="D73" s="171"/>
      <c r="E73" s="110" t="s">
        <v>114</v>
      </c>
      <c r="F73" s="111">
        <v>40.289425659179599</v>
      </c>
      <c r="G73" s="111">
        <v>46.698902130126797</v>
      </c>
      <c r="H73" s="111">
        <v>33.88866806030272</v>
      </c>
      <c r="I73" s="172"/>
      <c r="J73" s="172"/>
    </row>
    <row r="74" spans="2:10">
      <c r="B74" s="149" t="s">
        <v>101</v>
      </c>
      <c r="C74" s="169"/>
      <c r="D74" s="171"/>
      <c r="E74" s="110" t="s">
        <v>96</v>
      </c>
      <c r="F74" s="111">
        <v>47.192703247070398</v>
      </c>
      <c r="G74" s="111">
        <v>54.190105438232401</v>
      </c>
      <c r="H74" s="111">
        <v>40.205696105957202</v>
      </c>
      <c r="I74" s="172"/>
      <c r="J74" s="172"/>
    </row>
    <row r="75" spans="2:10" hidden="1">
      <c r="B75" s="149"/>
      <c r="C75" s="169"/>
      <c r="D75" s="173" t="s">
        <v>158</v>
      </c>
      <c r="E75" s="150" t="s">
        <v>159</v>
      </c>
      <c r="F75" s="164"/>
      <c r="G75" s="165"/>
      <c r="H75" s="165"/>
      <c r="I75" s="172">
        <f>SUM(F75:F76)</f>
        <v>0</v>
      </c>
      <c r="J75" s="172" t="e">
        <f>F75/(F75+F76)</f>
        <v>#DIV/0!</v>
      </c>
    </row>
    <row r="76" spans="2:10" hidden="1">
      <c r="B76" s="149"/>
      <c r="C76" s="169"/>
      <c r="D76" s="173"/>
      <c r="E76" s="150" t="s">
        <v>160</v>
      </c>
      <c r="F76" s="164"/>
      <c r="G76" s="165"/>
      <c r="H76" s="165"/>
      <c r="I76" s="172"/>
      <c r="J76" s="172"/>
    </row>
    <row r="77" spans="2:10" hidden="1">
      <c r="B77" s="149"/>
      <c r="C77" s="169"/>
      <c r="D77" s="173" t="s">
        <v>25</v>
      </c>
      <c r="E77" s="150" t="s">
        <v>161</v>
      </c>
      <c r="F77" s="164"/>
      <c r="G77" s="165"/>
      <c r="H77" s="165"/>
      <c r="I77" s="172">
        <f>SUM(F77:F78)</f>
        <v>0</v>
      </c>
      <c r="J77" s="172" t="e">
        <f>F77/(F77+F78)</f>
        <v>#DIV/0!</v>
      </c>
    </row>
    <row r="78" spans="2:10" hidden="1">
      <c r="B78" s="149"/>
      <c r="C78" s="169"/>
      <c r="D78" s="173"/>
      <c r="E78" s="150" t="s">
        <v>162</v>
      </c>
      <c r="F78" s="164"/>
      <c r="G78" s="165"/>
      <c r="H78" s="165"/>
      <c r="I78" s="172"/>
      <c r="J78" s="172"/>
    </row>
    <row r="79" spans="2:10" hidden="1">
      <c r="B79" s="149"/>
      <c r="C79" s="169"/>
      <c r="D79" s="173" t="s">
        <v>163</v>
      </c>
      <c r="E79" s="150" t="s">
        <v>164</v>
      </c>
      <c r="F79" s="164"/>
      <c r="G79" s="164"/>
      <c r="H79" s="164"/>
      <c r="I79" s="172">
        <f>SUM(F79:F80)</f>
        <v>0</v>
      </c>
      <c r="J79" s="172" t="e">
        <f>F79/(F79+F80)</f>
        <v>#DIV/0!</v>
      </c>
    </row>
    <row r="80" spans="2:10" hidden="1">
      <c r="B80" s="149"/>
      <c r="C80" s="169"/>
      <c r="D80" s="173"/>
      <c r="E80" s="150" t="s">
        <v>165</v>
      </c>
      <c r="F80" s="164"/>
      <c r="G80" s="164"/>
      <c r="H80" s="164"/>
      <c r="I80" s="172"/>
      <c r="J80" s="172"/>
    </row>
    <row r="81" spans="2:10" hidden="1">
      <c r="B81" s="149"/>
      <c r="C81" s="169"/>
      <c r="D81" s="173" t="s">
        <v>28</v>
      </c>
      <c r="E81" s="150" t="s">
        <v>166</v>
      </c>
      <c r="F81" s="166"/>
      <c r="G81" s="166"/>
      <c r="H81" s="166"/>
      <c r="I81" s="172">
        <f>SUM(F81:F82)</f>
        <v>0</v>
      </c>
      <c r="J81" s="172" t="e">
        <f>F81/(F81+F82)</f>
        <v>#DIV/0!</v>
      </c>
    </row>
    <row r="82" spans="2:10" hidden="1">
      <c r="B82" s="149"/>
      <c r="C82" s="169"/>
      <c r="D82" s="173"/>
      <c r="E82" s="150" t="s">
        <v>167</v>
      </c>
      <c r="F82" s="166"/>
      <c r="G82" s="166"/>
      <c r="H82" s="166"/>
      <c r="I82" s="172"/>
      <c r="J82" s="172"/>
    </row>
    <row r="83" spans="2:10">
      <c r="B83" s="149" t="s">
        <v>134</v>
      </c>
      <c r="C83" s="169"/>
      <c r="D83" s="174" t="s">
        <v>33</v>
      </c>
      <c r="E83" s="110" t="s">
        <v>199</v>
      </c>
      <c r="F83" s="111">
        <v>0</v>
      </c>
      <c r="G83" s="111">
        <v>0.806638002395628</v>
      </c>
      <c r="H83" s="111">
        <v>0</v>
      </c>
      <c r="I83" s="175">
        <f>SUM(F83:F84)</f>
        <v>28.623690795898398</v>
      </c>
      <c r="J83" s="175">
        <f>F83/(F83+F84)</f>
        <v>0</v>
      </c>
    </row>
    <row r="84" spans="2:10">
      <c r="B84" s="149" t="s">
        <v>134</v>
      </c>
      <c r="C84" s="169"/>
      <c r="D84" s="174"/>
      <c r="E84" s="110" t="s">
        <v>200</v>
      </c>
      <c r="F84" s="111">
        <v>28.623690795898398</v>
      </c>
      <c r="G84" s="111">
        <v>34.07600402832032</v>
      </c>
      <c r="H84" s="111">
        <v>23.177684783935561</v>
      </c>
      <c r="I84" s="175"/>
      <c r="J84" s="175"/>
    </row>
    <row r="85" spans="2:10">
      <c r="B85" s="149" t="s">
        <v>148</v>
      </c>
      <c r="C85" s="169"/>
      <c r="D85" s="168" t="s">
        <v>201</v>
      </c>
      <c r="E85" s="110" t="s">
        <v>204</v>
      </c>
      <c r="F85" s="111">
        <v>6.974365234375</v>
      </c>
      <c r="G85" s="111">
        <v>10.091620445251481</v>
      </c>
      <c r="H85" s="111">
        <v>4.5773658752441602</v>
      </c>
      <c r="I85" s="175">
        <f>SUM(F85:F86)</f>
        <v>7.5319342136383058</v>
      </c>
      <c r="J85" s="175">
        <f>F85/(F85+F86)</f>
        <v>0.9259726700408909</v>
      </c>
    </row>
    <row r="86" spans="2:10">
      <c r="B86" s="149" t="s">
        <v>148</v>
      </c>
      <c r="C86" s="170"/>
      <c r="D86" s="170"/>
      <c r="E86" s="110" t="s">
        <v>205</v>
      </c>
      <c r="F86" s="111">
        <v>0.55756897926330606</v>
      </c>
      <c r="G86" s="111">
        <v>1.786126732826232</v>
      </c>
      <c r="H86" s="111">
        <v>8.4467455744743195E-2</v>
      </c>
      <c r="I86" s="175"/>
      <c r="J86" s="175"/>
    </row>
    <row r="87" spans="2:10">
      <c r="B87" s="149" t="s">
        <v>120</v>
      </c>
      <c r="C87" s="168" t="s">
        <v>216</v>
      </c>
      <c r="D87" s="171"/>
      <c r="E87" s="110" t="s">
        <v>114</v>
      </c>
      <c r="F87" s="111">
        <v>36.165270996093803</v>
      </c>
      <c r="G87" s="111">
        <v>42.2699623107912</v>
      </c>
      <c r="H87" s="111">
        <v>30.068489074707038</v>
      </c>
      <c r="I87" s="172"/>
      <c r="J87" s="172"/>
    </row>
    <row r="88" spans="2:10">
      <c r="B88" s="149" t="s">
        <v>102</v>
      </c>
      <c r="C88" s="169"/>
      <c r="D88" s="171"/>
      <c r="E88" s="110" t="s">
        <v>96</v>
      </c>
      <c r="F88" s="111">
        <v>50.904809570312601</v>
      </c>
      <c r="G88" s="111">
        <v>58.265995025634801</v>
      </c>
      <c r="H88" s="111">
        <v>43.555122375488402</v>
      </c>
      <c r="I88" s="172"/>
      <c r="J88" s="172"/>
    </row>
    <row r="89" spans="2:10" hidden="1">
      <c r="B89" s="149"/>
      <c r="C89" s="169"/>
      <c r="D89" s="173" t="s">
        <v>158</v>
      </c>
      <c r="E89" s="150" t="s">
        <v>159</v>
      </c>
      <c r="F89" s="164"/>
      <c r="G89" s="165"/>
      <c r="H89" s="165"/>
      <c r="I89" s="172">
        <f>SUM(F89:F90)</f>
        <v>0</v>
      </c>
      <c r="J89" s="172" t="e">
        <f>F89/(F89+F90)</f>
        <v>#DIV/0!</v>
      </c>
    </row>
    <row r="90" spans="2:10" hidden="1">
      <c r="B90" s="149"/>
      <c r="C90" s="169"/>
      <c r="D90" s="173"/>
      <c r="E90" s="150" t="s">
        <v>160</v>
      </c>
      <c r="F90" s="164"/>
      <c r="G90" s="165"/>
      <c r="H90" s="165"/>
      <c r="I90" s="172"/>
      <c r="J90" s="172"/>
    </row>
    <row r="91" spans="2:10" hidden="1">
      <c r="B91" s="149"/>
      <c r="C91" s="169"/>
      <c r="D91" s="173" t="s">
        <v>25</v>
      </c>
      <c r="E91" s="150" t="s">
        <v>161</v>
      </c>
      <c r="F91" s="164"/>
      <c r="G91" s="165"/>
      <c r="H91" s="165"/>
      <c r="I91" s="172">
        <f>SUM(F91:F92)</f>
        <v>0</v>
      </c>
      <c r="J91" s="172" t="e">
        <f>F91/(F91+F92)</f>
        <v>#DIV/0!</v>
      </c>
    </row>
    <row r="92" spans="2:10" hidden="1">
      <c r="B92" s="149"/>
      <c r="C92" s="169"/>
      <c r="D92" s="173"/>
      <c r="E92" s="150" t="s">
        <v>162</v>
      </c>
      <c r="F92" s="164"/>
      <c r="G92" s="165"/>
      <c r="H92" s="165"/>
      <c r="I92" s="172"/>
      <c r="J92" s="172"/>
    </row>
    <row r="93" spans="2:10" hidden="1">
      <c r="B93" s="149"/>
      <c r="C93" s="169"/>
      <c r="D93" s="173" t="s">
        <v>163</v>
      </c>
      <c r="E93" s="150" t="s">
        <v>164</v>
      </c>
      <c r="F93" s="164"/>
      <c r="G93" s="164"/>
      <c r="H93" s="164"/>
      <c r="I93" s="172">
        <f>SUM(F93:F94)</f>
        <v>0</v>
      </c>
      <c r="J93" s="172" t="e">
        <f>F93/(F93+F94)</f>
        <v>#DIV/0!</v>
      </c>
    </row>
    <row r="94" spans="2:10" hidden="1">
      <c r="B94" s="149"/>
      <c r="C94" s="169"/>
      <c r="D94" s="173"/>
      <c r="E94" s="150" t="s">
        <v>165</v>
      </c>
      <c r="F94" s="164"/>
      <c r="G94" s="164"/>
      <c r="H94" s="164"/>
      <c r="I94" s="172"/>
      <c r="J94" s="172"/>
    </row>
    <row r="95" spans="2:10" hidden="1">
      <c r="B95" s="149"/>
      <c r="C95" s="169"/>
      <c r="D95" s="173" t="s">
        <v>28</v>
      </c>
      <c r="E95" s="150" t="s">
        <v>166</v>
      </c>
      <c r="F95" s="166"/>
      <c r="G95" s="166"/>
      <c r="H95" s="166"/>
      <c r="I95" s="172">
        <f>SUM(F95:F96)</f>
        <v>0</v>
      </c>
      <c r="J95" s="172" t="e">
        <f>F95/(F95+F96)</f>
        <v>#DIV/0!</v>
      </c>
    </row>
    <row r="96" spans="2:10" hidden="1">
      <c r="B96" s="149"/>
      <c r="C96" s="169"/>
      <c r="D96" s="173"/>
      <c r="E96" s="150" t="s">
        <v>167</v>
      </c>
      <c r="F96" s="166"/>
      <c r="G96" s="166"/>
      <c r="H96" s="166"/>
      <c r="I96" s="172"/>
      <c r="J96" s="172"/>
    </row>
    <row r="97" spans="2:10">
      <c r="B97" s="149" t="s">
        <v>135</v>
      </c>
      <c r="C97" s="169"/>
      <c r="D97" s="174" t="s">
        <v>33</v>
      </c>
      <c r="E97" s="110" t="s">
        <v>199</v>
      </c>
      <c r="F97" s="111">
        <v>0</v>
      </c>
      <c r="G97" s="111">
        <v>0.86097043752670399</v>
      </c>
      <c r="H97" s="111">
        <v>0</v>
      </c>
      <c r="I97" s="175">
        <f>SUM(F97:F98)</f>
        <v>37.214526367187602</v>
      </c>
      <c r="J97" s="175">
        <f>F97/(F97+F98)</f>
        <v>0</v>
      </c>
    </row>
    <row r="98" spans="2:10">
      <c r="B98" s="149" t="s">
        <v>135</v>
      </c>
      <c r="C98" s="169"/>
      <c r="D98" s="174"/>
      <c r="E98" s="110" t="s">
        <v>200</v>
      </c>
      <c r="F98" s="111">
        <v>37.214526367187602</v>
      </c>
      <c r="G98" s="111">
        <v>43.640983581542798</v>
      </c>
      <c r="H98" s="111">
        <v>30.796838760375959</v>
      </c>
      <c r="I98" s="175"/>
      <c r="J98" s="175"/>
    </row>
    <row r="99" spans="2:10">
      <c r="B99" s="149" t="s">
        <v>149</v>
      </c>
      <c r="C99" s="169"/>
      <c r="D99" s="168" t="s">
        <v>201</v>
      </c>
      <c r="E99" s="110" t="s">
        <v>204</v>
      </c>
      <c r="F99" s="111">
        <v>7.4879089355468809</v>
      </c>
      <c r="G99" s="111">
        <v>10.62808418273924</v>
      </c>
      <c r="H99" s="111">
        <v>5.0380511283874396</v>
      </c>
      <c r="I99" s="175">
        <f>SUM(F99:F100)</f>
        <v>13.10272331237794</v>
      </c>
      <c r="J99" s="175">
        <f>F99/(F99+F100)</f>
        <v>0.57147729956818738</v>
      </c>
    </row>
    <row r="100" spans="2:10">
      <c r="B100" s="149" t="s">
        <v>149</v>
      </c>
      <c r="C100" s="170"/>
      <c r="D100" s="170"/>
      <c r="E100" s="110" t="s">
        <v>205</v>
      </c>
      <c r="F100" s="111">
        <v>5.6148143768310597</v>
      </c>
      <c r="G100" s="111">
        <v>8.38538551330568</v>
      </c>
      <c r="H100" s="111">
        <v>3.5349476337432879</v>
      </c>
      <c r="I100" s="175"/>
      <c r="J100" s="175"/>
    </row>
    <row r="101" spans="2:10">
      <c r="B101" s="149" t="s">
        <v>121</v>
      </c>
      <c r="C101" s="168" t="s">
        <v>217</v>
      </c>
      <c r="D101" s="171"/>
      <c r="E101" s="110" t="s">
        <v>114</v>
      </c>
      <c r="F101" s="111">
        <v>48.291949462890599</v>
      </c>
      <c r="G101" s="111">
        <v>55.163791656493999</v>
      </c>
      <c r="H101" s="111">
        <v>41.43013381958</v>
      </c>
      <c r="I101" s="172"/>
      <c r="J101" s="172"/>
    </row>
    <row r="102" spans="2:10">
      <c r="B102" s="149" t="s">
        <v>103</v>
      </c>
      <c r="C102" s="169"/>
      <c r="D102" s="171"/>
      <c r="E102" s="110" t="s">
        <v>96</v>
      </c>
      <c r="F102" s="111">
        <v>67.31287841796879</v>
      </c>
      <c r="G102" s="111">
        <v>77.442680358886804</v>
      </c>
      <c r="H102" s="111">
        <v>57.204841613769602</v>
      </c>
      <c r="I102" s="172"/>
      <c r="J102" s="172"/>
    </row>
    <row r="103" spans="2:10" hidden="1">
      <c r="B103" s="149"/>
      <c r="C103" s="169"/>
      <c r="D103" s="173" t="s">
        <v>158</v>
      </c>
      <c r="E103" s="150" t="s">
        <v>159</v>
      </c>
      <c r="F103" s="164"/>
      <c r="G103" s="165"/>
      <c r="H103" s="165"/>
      <c r="I103" s="172">
        <f>SUM(F103:F104)</f>
        <v>0</v>
      </c>
      <c r="J103" s="172" t="e">
        <f>F103/(F103+F104)</f>
        <v>#DIV/0!</v>
      </c>
    </row>
    <row r="104" spans="2:10" hidden="1">
      <c r="B104" s="149"/>
      <c r="C104" s="169"/>
      <c r="D104" s="173"/>
      <c r="E104" s="150" t="s">
        <v>160</v>
      </c>
      <c r="F104" s="164"/>
      <c r="G104" s="165"/>
      <c r="H104" s="165"/>
      <c r="I104" s="172"/>
      <c r="J104" s="172"/>
    </row>
    <row r="105" spans="2:10" hidden="1">
      <c r="B105" s="149"/>
      <c r="C105" s="169"/>
      <c r="D105" s="173" t="s">
        <v>25</v>
      </c>
      <c r="E105" s="150" t="s">
        <v>161</v>
      </c>
      <c r="F105" s="164"/>
      <c r="G105" s="165"/>
      <c r="H105" s="165"/>
      <c r="I105" s="172">
        <f>SUM(F105:F106)</f>
        <v>0</v>
      </c>
      <c r="J105" s="172" t="e">
        <f>F105/(F105+F106)</f>
        <v>#DIV/0!</v>
      </c>
    </row>
    <row r="106" spans="2:10" hidden="1">
      <c r="B106" s="149"/>
      <c r="C106" s="169"/>
      <c r="D106" s="173"/>
      <c r="E106" s="150" t="s">
        <v>162</v>
      </c>
      <c r="F106" s="164"/>
      <c r="G106" s="165"/>
      <c r="H106" s="165"/>
      <c r="I106" s="172"/>
      <c r="J106" s="172"/>
    </row>
    <row r="107" spans="2:10" hidden="1">
      <c r="B107" s="149"/>
      <c r="C107" s="169"/>
      <c r="D107" s="173" t="s">
        <v>163</v>
      </c>
      <c r="E107" s="150" t="s">
        <v>164</v>
      </c>
      <c r="F107" s="164"/>
      <c r="G107" s="164"/>
      <c r="H107" s="164"/>
      <c r="I107" s="172">
        <f>SUM(F107:F108)</f>
        <v>0</v>
      </c>
      <c r="J107" s="172" t="e">
        <f>F107/(F107+F108)</f>
        <v>#DIV/0!</v>
      </c>
    </row>
    <row r="108" spans="2:10" hidden="1">
      <c r="B108" s="149"/>
      <c r="C108" s="169"/>
      <c r="D108" s="173"/>
      <c r="E108" s="150" t="s">
        <v>165</v>
      </c>
      <c r="F108" s="164"/>
      <c r="G108" s="164"/>
      <c r="H108" s="164"/>
      <c r="I108" s="172"/>
      <c r="J108" s="172"/>
    </row>
    <row r="109" spans="2:10" hidden="1">
      <c r="B109" s="121"/>
      <c r="C109" s="169"/>
      <c r="D109" s="173" t="s">
        <v>28</v>
      </c>
      <c r="E109" s="150" t="s">
        <v>166</v>
      </c>
      <c r="F109" s="166"/>
      <c r="G109" s="166"/>
      <c r="H109" s="166"/>
      <c r="I109" s="172">
        <f>SUM(F109:F110)</f>
        <v>0</v>
      </c>
      <c r="J109" s="172" t="e">
        <f>F109/(F109+F110)</f>
        <v>#DIV/0!</v>
      </c>
    </row>
    <row r="110" spans="2:10" hidden="1">
      <c r="B110" s="149"/>
      <c r="C110" s="169"/>
      <c r="D110" s="173"/>
      <c r="E110" s="150" t="s">
        <v>167</v>
      </c>
      <c r="F110" s="166"/>
      <c r="G110" s="166"/>
      <c r="H110" s="166"/>
      <c r="I110" s="172"/>
      <c r="J110" s="172"/>
    </row>
    <row r="111" spans="2:10">
      <c r="B111" s="149" t="s">
        <v>136</v>
      </c>
      <c r="C111" s="169"/>
      <c r="D111" s="174" t="s">
        <v>33</v>
      </c>
      <c r="E111" s="110" t="s">
        <v>199</v>
      </c>
      <c r="F111" s="111">
        <v>0</v>
      </c>
      <c r="G111" s="111">
        <v>0</v>
      </c>
      <c r="H111" s="111">
        <v>0</v>
      </c>
      <c r="I111" s="175">
        <f>SUM(F111:F112)</f>
        <v>0</v>
      </c>
      <c r="J111" s="175" t="e">
        <f>F111/(F111+F112)</f>
        <v>#DIV/0!</v>
      </c>
    </row>
    <row r="112" spans="2:10">
      <c r="B112" s="149" t="s">
        <v>136</v>
      </c>
      <c r="C112" s="169"/>
      <c r="D112" s="174"/>
      <c r="E112" s="110" t="s">
        <v>200</v>
      </c>
      <c r="F112" s="111">
        <v>0</v>
      </c>
      <c r="G112" s="111">
        <v>0</v>
      </c>
      <c r="H112" s="111">
        <v>0</v>
      </c>
      <c r="I112" s="175"/>
      <c r="J112" s="175"/>
    </row>
    <row r="113" spans="2:10">
      <c r="B113" s="149" t="s">
        <v>150</v>
      </c>
      <c r="C113" s="169"/>
      <c r="D113" s="168" t="s">
        <v>201</v>
      </c>
      <c r="E113" s="110" t="s">
        <v>204</v>
      </c>
      <c r="F113" s="111">
        <v>16.096362304687499</v>
      </c>
      <c r="G113" s="111">
        <v>22.063694000244158</v>
      </c>
      <c r="H113" s="111">
        <v>11.31965732574464</v>
      </c>
      <c r="I113" s="175">
        <f>SUM(F113:F114)</f>
        <v>16.555495166778563</v>
      </c>
      <c r="J113" s="175">
        <f>F113/(F113+F114)</f>
        <v>0.97226704139829101</v>
      </c>
    </row>
    <row r="114" spans="2:10">
      <c r="B114" s="149" t="s">
        <v>150</v>
      </c>
      <c r="C114" s="170"/>
      <c r="D114" s="170"/>
      <c r="E114" s="110" t="s">
        <v>205</v>
      </c>
      <c r="F114" s="111">
        <v>0.45913286209106402</v>
      </c>
      <c r="G114" s="111">
        <v>2.1932225227355961</v>
      </c>
      <c r="H114" s="111">
        <v>1.9282678142189959E-2</v>
      </c>
      <c r="I114" s="175"/>
      <c r="J114" s="175"/>
    </row>
    <row r="115" spans="2:10">
      <c r="B115" s="149" t="s">
        <v>122</v>
      </c>
      <c r="C115" s="168" t="s">
        <v>218</v>
      </c>
      <c r="D115" s="171"/>
      <c r="E115" s="110" t="s">
        <v>114</v>
      </c>
      <c r="F115" s="111">
        <v>39.701373291015599</v>
      </c>
      <c r="G115" s="111">
        <v>45.996543884277202</v>
      </c>
      <c r="H115" s="111">
        <v>33.414611816406243</v>
      </c>
      <c r="I115" s="172"/>
      <c r="J115" s="172"/>
    </row>
    <row r="116" spans="2:10">
      <c r="B116" s="149" t="s">
        <v>105</v>
      </c>
      <c r="C116" s="169"/>
      <c r="D116" s="171"/>
      <c r="E116" s="110" t="s">
        <v>96</v>
      </c>
      <c r="F116" s="111">
        <v>60.330816650390602</v>
      </c>
      <c r="G116" s="111">
        <v>68.478477478027202</v>
      </c>
      <c r="H116" s="111">
        <v>52.197238922119197</v>
      </c>
      <c r="I116" s="172"/>
      <c r="J116" s="172"/>
    </row>
    <row r="117" spans="2:10" hidden="1">
      <c r="B117" s="149"/>
      <c r="C117" s="169"/>
      <c r="D117" s="173" t="s">
        <v>158</v>
      </c>
      <c r="E117" s="150" t="s">
        <v>159</v>
      </c>
      <c r="F117" s="164"/>
      <c r="G117" s="165"/>
      <c r="H117" s="165"/>
      <c r="I117" s="172">
        <f>SUM(F117:F118)</f>
        <v>0</v>
      </c>
      <c r="J117" s="172" t="e">
        <f>F117/(F117+F118)</f>
        <v>#DIV/0!</v>
      </c>
    </row>
    <row r="118" spans="2:10" hidden="1">
      <c r="B118" s="149"/>
      <c r="C118" s="169"/>
      <c r="D118" s="173"/>
      <c r="E118" s="150" t="s">
        <v>160</v>
      </c>
      <c r="F118" s="164"/>
      <c r="G118" s="165"/>
      <c r="H118" s="165"/>
      <c r="I118" s="172"/>
      <c r="J118" s="172"/>
    </row>
    <row r="119" spans="2:10" hidden="1">
      <c r="B119" s="149"/>
      <c r="C119" s="169"/>
      <c r="D119" s="173" t="s">
        <v>25</v>
      </c>
      <c r="E119" s="150" t="s">
        <v>161</v>
      </c>
      <c r="F119" s="164"/>
      <c r="G119" s="165"/>
      <c r="H119" s="165"/>
      <c r="I119" s="172">
        <f>SUM(F119:F120)</f>
        <v>0</v>
      </c>
      <c r="J119" s="172" t="e">
        <f>F119/(F119+F120)</f>
        <v>#DIV/0!</v>
      </c>
    </row>
    <row r="120" spans="2:10" hidden="1">
      <c r="B120" s="149"/>
      <c r="C120" s="169"/>
      <c r="D120" s="173"/>
      <c r="E120" s="150" t="s">
        <v>162</v>
      </c>
      <c r="F120" s="164"/>
      <c r="G120" s="165"/>
      <c r="H120" s="165"/>
      <c r="I120" s="172"/>
      <c r="J120" s="172"/>
    </row>
    <row r="121" spans="2:10" hidden="1">
      <c r="B121" s="149"/>
      <c r="C121" s="169"/>
      <c r="D121" s="173" t="s">
        <v>163</v>
      </c>
      <c r="E121" s="150" t="s">
        <v>164</v>
      </c>
      <c r="F121" s="164"/>
      <c r="G121" s="164"/>
      <c r="H121" s="164"/>
      <c r="I121" s="172">
        <f>SUM(F121:F122)</f>
        <v>0</v>
      </c>
      <c r="J121" s="172" t="e">
        <f>F121/(F121+F122)</f>
        <v>#DIV/0!</v>
      </c>
    </row>
    <row r="122" spans="2:10" hidden="1">
      <c r="B122" s="149"/>
      <c r="C122" s="169"/>
      <c r="D122" s="173"/>
      <c r="E122" s="150" t="s">
        <v>165</v>
      </c>
      <c r="F122" s="164"/>
      <c r="G122" s="164"/>
      <c r="H122" s="164"/>
      <c r="I122" s="172"/>
      <c r="J122" s="172"/>
    </row>
    <row r="123" spans="2:10" hidden="1">
      <c r="B123" s="149"/>
      <c r="C123" s="169"/>
      <c r="D123" s="173" t="s">
        <v>28</v>
      </c>
      <c r="E123" s="150" t="s">
        <v>166</v>
      </c>
      <c r="F123" s="166"/>
      <c r="G123" s="166"/>
      <c r="H123" s="166"/>
      <c r="I123" s="172">
        <f>SUM(F123:F124)</f>
        <v>0</v>
      </c>
      <c r="J123" s="172" t="e">
        <f>F123/(F123+F124)</f>
        <v>#DIV/0!</v>
      </c>
    </row>
    <row r="124" spans="2:10" hidden="1">
      <c r="B124" s="149"/>
      <c r="C124" s="169"/>
      <c r="D124" s="173"/>
      <c r="E124" s="150" t="s">
        <v>167</v>
      </c>
      <c r="F124" s="166"/>
      <c r="G124" s="166"/>
      <c r="H124" s="166"/>
      <c r="I124" s="172"/>
      <c r="J124" s="172"/>
    </row>
    <row r="125" spans="2:10">
      <c r="B125" s="121" t="s">
        <v>137</v>
      </c>
      <c r="C125" s="169"/>
      <c r="D125" s="174" t="s">
        <v>33</v>
      </c>
      <c r="E125" s="110" t="s">
        <v>199</v>
      </c>
      <c r="F125" s="111">
        <v>0</v>
      </c>
      <c r="G125" s="111">
        <v>0.89792835712432795</v>
      </c>
      <c r="H125" s="111">
        <v>0</v>
      </c>
      <c r="I125" s="175">
        <f>SUM(F125:F126)</f>
        <v>39.422808837890599</v>
      </c>
      <c r="J125" s="175">
        <f>F125/(F125+F126)</f>
        <v>0</v>
      </c>
    </row>
    <row r="126" spans="2:10">
      <c r="B126" s="121" t="s">
        <v>137</v>
      </c>
      <c r="C126" s="169"/>
      <c r="D126" s="174"/>
      <c r="E126" s="110" t="s">
        <v>200</v>
      </c>
      <c r="F126" s="111">
        <v>39.422808837890599</v>
      </c>
      <c r="G126" s="111">
        <v>46.178676605224801</v>
      </c>
      <c r="H126" s="111">
        <v>32.676628112792962</v>
      </c>
      <c r="I126" s="175"/>
      <c r="J126" s="175"/>
    </row>
    <row r="127" spans="2:10">
      <c r="B127" s="121" t="s">
        <v>168</v>
      </c>
      <c r="C127" s="169"/>
      <c r="D127" s="168" t="s">
        <v>201</v>
      </c>
      <c r="E127" s="110" t="s">
        <v>204</v>
      </c>
      <c r="F127" s="111">
        <v>9.4983383178710987</v>
      </c>
      <c r="G127" s="111">
        <v>13.01622867584228</v>
      </c>
      <c r="H127" s="111">
        <v>6.6810307502746404</v>
      </c>
      <c r="I127" s="175">
        <f>SUM(F127:F128)</f>
        <v>9.4983383178710987</v>
      </c>
      <c r="J127" s="175">
        <f>F127/(F127+F128)</f>
        <v>1</v>
      </c>
    </row>
    <row r="128" spans="2:10">
      <c r="B128" s="121" t="s">
        <v>168</v>
      </c>
      <c r="C128" s="170"/>
      <c r="D128" s="170"/>
      <c r="E128" s="110" t="s">
        <v>205</v>
      </c>
      <c r="F128" s="111">
        <v>0</v>
      </c>
      <c r="G128" s="111">
        <v>0.81230789422988803</v>
      </c>
      <c r="H128" s="111">
        <v>0</v>
      </c>
      <c r="I128" s="175"/>
      <c r="J128" s="175"/>
    </row>
    <row r="129" spans="2:10">
      <c r="B129" s="121" t="s">
        <v>123</v>
      </c>
      <c r="C129" s="168" t="s">
        <v>219</v>
      </c>
      <c r="D129" s="171"/>
      <c r="E129" s="110" t="s">
        <v>114</v>
      </c>
      <c r="F129" s="111">
        <v>44.530651855468804</v>
      </c>
      <c r="G129" s="111">
        <v>51.152019500732401</v>
      </c>
      <c r="H129" s="111">
        <v>37.918590545654283</v>
      </c>
      <c r="I129" s="172"/>
      <c r="J129" s="172"/>
    </row>
    <row r="130" spans="2:10">
      <c r="B130" s="121" t="s">
        <v>106</v>
      </c>
      <c r="C130" s="169"/>
      <c r="D130" s="171"/>
      <c r="E130" s="110" t="s">
        <v>96</v>
      </c>
      <c r="F130" s="111">
        <v>59.874884033203202</v>
      </c>
      <c r="G130" s="111">
        <v>67.829917907714801</v>
      </c>
      <c r="H130" s="111">
        <v>51.933261871337997</v>
      </c>
      <c r="I130" s="172"/>
      <c r="J130" s="172"/>
    </row>
    <row r="131" spans="2:10" hidden="1">
      <c r="B131" s="121"/>
      <c r="C131" s="169"/>
      <c r="D131" s="173" t="s">
        <v>158</v>
      </c>
      <c r="E131" s="150" t="s">
        <v>159</v>
      </c>
      <c r="F131" s="164"/>
      <c r="G131" s="165"/>
      <c r="H131" s="165"/>
      <c r="I131" s="172">
        <f>SUM(F131:F132)</f>
        <v>0</v>
      </c>
      <c r="J131" s="172" t="e">
        <f>F131/(F131+F132)</f>
        <v>#DIV/0!</v>
      </c>
    </row>
    <row r="132" spans="2:10" hidden="1">
      <c r="B132" s="121"/>
      <c r="C132" s="169"/>
      <c r="D132" s="173"/>
      <c r="E132" s="150" t="s">
        <v>160</v>
      </c>
      <c r="F132" s="164"/>
      <c r="G132" s="165"/>
      <c r="H132" s="165"/>
      <c r="I132" s="172"/>
      <c r="J132" s="172"/>
    </row>
    <row r="133" spans="2:10" hidden="1">
      <c r="B133" s="121"/>
      <c r="C133" s="169"/>
      <c r="D133" s="173" t="s">
        <v>25</v>
      </c>
      <c r="E133" s="150" t="s">
        <v>161</v>
      </c>
      <c r="F133" s="164"/>
      <c r="G133" s="165"/>
      <c r="H133" s="165"/>
      <c r="I133" s="172">
        <f>SUM(F133:F134)</f>
        <v>0</v>
      </c>
      <c r="J133" s="172" t="e">
        <f>F133/(F133+F134)</f>
        <v>#DIV/0!</v>
      </c>
    </row>
    <row r="134" spans="2:10" hidden="1">
      <c r="B134" s="121"/>
      <c r="C134" s="169"/>
      <c r="D134" s="173"/>
      <c r="E134" s="150" t="s">
        <v>162</v>
      </c>
      <c r="F134" s="164"/>
      <c r="G134" s="165"/>
      <c r="H134" s="165"/>
      <c r="I134" s="172"/>
      <c r="J134" s="172"/>
    </row>
    <row r="135" spans="2:10" hidden="1">
      <c r="B135" s="149"/>
      <c r="C135" s="169"/>
      <c r="D135" s="173" t="s">
        <v>163</v>
      </c>
      <c r="E135" s="150" t="s">
        <v>164</v>
      </c>
      <c r="F135" s="164"/>
      <c r="G135" s="164"/>
      <c r="H135" s="164"/>
      <c r="I135" s="172">
        <f>SUM(F135:F136)</f>
        <v>0</v>
      </c>
      <c r="J135" s="172" t="e">
        <f>F135/(F135+F136)</f>
        <v>#DIV/0!</v>
      </c>
    </row>
    <row r="136" spans="2:10" hidden="1">
      <c r="B136" s="149"/>
      <c r="C136" s="169"/>
      <c r="D136" s="173"/>
      <c r="E136" s="150" t="s">
        <v>165</v>
      </c>
      <c r="F136" s="164"/>
      <c r="G136" s="164"/>
      <c r="H136" s="164"/>
      <c r="I136" s="172"/>
      <c r="J136" s="172"/>
    </row>
    <row r="137" spans="2:10" hidden="1">
      <c r="B137" s="121"/>
      <c r="C137" s="169"/>
      <c r="D137" s="173" t="s">
        <v>28</v>
      </c>
      <c r="E137" s="150" t="s">
        <v>166</v>
      </c>
      <c r="F137" s="166"/>
      <c r="G137" s="166"/>
      <c r="H137" s="166"/>
      <c r="I137" s="172">
        <f>SUM(F137:F138)</f>
        <v>0</v>
      </c>
      <c r="J137" s="172" t="e">
        <f>F137/(F137+F138)</f>
        <v>#DIV/0!</v>
      </c>
    </row>
    <row r="138" spans="2:10" hidden="1">
      <c r="B138" s="121"/>
      <c r="C138" s="169"/>
      <c r="D138" s="173"/>
      <c r="E138" s="150" t="s">
        <v>167</v>
      </c>
      <c r="F138" s="166"/>
      <c r="G138" s="166"/>
      <c r="H138" s="166"/>
      <c r="I138" s="172"/>
      <c r="J138" s="172"/>
    </row>
    <row r="139" spans="2:10">
      <c r="B139" s="121" t="s">
        <v>138</v>
      </c>
      <c r="C139" s="169"/>
      <c r="D139" s="174" t="s">
        <v>33</v>
      </c>
      <c r="E139" s="110" t="s">
        <v>199</v>
      </c>
      <c r="F139" s="111">
        <v>0</v>
      </c>
      <c r="G139" s="111">
        <v>0.80946302413940396</v>
      </c>
      <c r="H139" s="111">
        <v>0</v>
      </c>
      <c r="I139" s="175">
        <f>SUM(F139:F140)</f>
        <v>32.803186035156202</v>
      </c>
      <c r="J139" s="175">
        <f>F139/(F139+F140)</f>
        <v>0</v>
      </c>
    </row>
    <row r="140" spans="2:10">
      <c r="B140" s="121" t="s">
        <v>138</v>
      </c>
      <c r="C140" s="169"/>
      <c r="D140" s="174"/>
      <c r="E140" s="110" t="s">
        <v>200</v>
      </c>
      <c r="F140" s="111">
        <v>32.803186035156202</v>
      </c>
      <c r="G140" s="111">
        <v>38.65175628662108</v>
      </c>
      <c r="H140" s="111">
        <v>26.961866378784158</v>
      </c>
      <c r="I140" s="175"/>
      <c r="J140" s="175"/>
    </row>
    <row r="141" spans="2:10">
      <c r="B141" s="121" t="s">
        <v>169</v>
      </c>
      <c r="C141" s="169"/>
      <c r="D141" s="168" t="s">
        <v>201</v>
      </c>
      <c r="E141" s="110" t="s">
        <v>204</v>
      </c>
      <c r="F141" s="111">
        <v>8.6395072937011808</v>
      </c>
      <c r="G141" s="111">
        <v>12.062348365783681</v>
      </c>
      <c r="H141" s="111">
        <v>5.9361443519592401</v>
      </c>
      <c r="I141" s="175">
        <f>SUM(F141:F142)</f>
        <v>8.6395072937011808</v>
      </c>
      <c r="J141" s="175">
        <f>F141/(F141+F142)</f>
        <v>1</v>
      </c>
    </row>
    <row r="142" spans="2:10">
      <c r="B142" s="121" t="s">
        <v>169</v>
      </c>
      <c r="C142" s="170"/>
      <c r="D142" s="170"/>
      <c r="E142" s="110" t="s">
        <v>205</v>
      </c>
      <c r="F142" s="111">
        <v>0</v>
      </c>
      <c r="G142" s="111">
        <v>0.83427453041076804</v>
      </c>
      <c r="H142" s="111">
        <v>0</v>
      </c>
      <c r="I142" s="175"/>
      <c r="J142" s="175"/>
    </row>
    <row r="143" spans="2:10">
      <c r="B143" s="121" t="s">
        <v>124</v>
      </c>
      <c r="C143" s="168" t="s">
        <v>220</v>
      </c>
      <c r="D143" s="171"/>
      <c r="E143" s="110" t="s">
        <v>114</v>
      </c>
      <c r="F143" s="111">
        <v>50.211428833007801</v>
      </c>
      <c r="G143" s="111">
        <v>57.552566528320398</v>
      </c>
      <c r="H143" s="111">
        <v>42.881732940673999</v>
      </c>
      <c r="I143" s="172"/>
      <c r="J143" s="172"/>
    </row>
    <row r="144" spans="2:10">
      <c r="B144" s="121" t="s">
        <v>107</v>
      </c>
      <c r="C144" s="169"/>
      <c r="D144" s="171"/>
      <c r="E144" s="110" t="s">
        <v>96</v>
      </c>
      <c r="F144" s="111">
        <v>60.362414550781203</v>
      </c>
      <c r="G144" s="111">
        <v>68.103019714355597</v>
      </c>
      <c r="H144" s="111">
        <v>52.634525299072401</v>
      </c>
      <c r="I144" s="172"/>
      <c r="J144" s="172"/>
    </row>
    <row r="145" spans="2:10" hidden="1">
      <c r="B145" s="121"/>
      <c r="C145" s="169"/>
      <c r="D145" s="173" t="s">
        <v>158</v>
      </c>
      <c r="E145" s="150" t="s">
        <v>159</v>
      </c>
      <c r="F145" s="164"/>
      <c r="G145" s="165"/>
      <c r="H145" s="165"/>
      <c r="I145" s="172">
        <f>SUM(F145:F146)</f>
        <v>0</v>
      </c>
      <c r="J145" s="172" t="e">
        <f>F145/(F145+F146)</f>
        <v>#DIV/0!</v>
      </c>
    </row>
    <row r="146" spans="2:10" hidden="1">
      <c r="B146" s="121"/>
      <c r="C146" s="169"/>
      <c r="D146" s="173"/>
      <c r="E146" s="150" t="s">
        <v>160</v>
      </c>
      <c r="F146" s="164"/>
      <c r="G146" s="165"/>
      <c r="H146" s="165"/>
      <c r="I146" s="172"/>
      <c r="J146" s="172"/>
    </row>
    <row r="147" spans="2:10" hidden="1">
      <c r="B147" s="149"/>
      <c r="C147" s="169"/>
      <c r="D147" s="173" t="s">
        <v>25</v>
      </c>
      <c r="E147" s="150" t="s">
        <v>161</v>
      </c>
      <c r="F147" s="164"/>
      <c r="G147" s="165"/>
      <c r="H147" s="165"/>
      <c r="I147" s="172">
        <f>SUM(F147:F148)</f>
        <v>0</v>
      </c>
      <c r="J147" s="172" t="e">
        <f>F147/(F147+F148)</f>
        <v>#DIV/0!</v>
      </c>
    </row>
    <row r="148" spans="2:10" hidden="1">
      <c r="B148" s="149"/>
      <c r="C148" s="169"/>
      <c r="D148" s="173"/>
      <c r="E148" s="150" t="s">
        <v>162</v>
      </c>
      <c r="F148" s="164"/>
      <c r="G148" s="165"/>
      <c r="H148" s="165"/>
      <c r="I148" s="172"/>
      <c r="J148" s="172"/>
    </row>
    <row r="149" spans="2:10" hidden="1">
      <c r="B149" s="149"/>
      <c r="C149" s="169"/>
      <c r="D149" s="173" t="s">
        <v>163</v>
      </c>
      <c r="E149" s="150" t="s">
        <v>164</v>
      </c>
      <c r="F149" s="164"/>
      <c r="G149" s="164"/>
      <c r="H149" s="164"/>
      <c r="I149" s="172">
        <f>SUM(F149:F150)</f>
        <v>0</v>
      </c>
      <c r="J149" s="172" t="e">
        <f>F149/(F149+F150)</f>
        <v>#DIV/0!</v>
      </c>
    </row>
    <row r="150" spans="2:10" hidden="1">
      <c r="B150" s="149"/>
      <c r="C150" s="169"/>
      <c r="D150" s="173"/>
      <c r="E150" s="150" t="s">
        <v>165</v>
      </c>
      <c r="F150" s="164"/>
      <c r="G150" s="164"/>
      <c r="H150" s="164"/>
      <c r="I150" s="172"/>
      <c r="J150" s="172"/>
    </row>
    <row r="151" spans="2:10" hidden="1">
      <c r="B151" s="149"/>
      <c r="C151" s="169"/>
      <c r="D151" s="173" t="s">
        <v>28</v>
      </c>
      <c r="E151" s="150" t="s">
        <v>166</v>
      </c>
      <c r="F151" s="166"/>
      <c r="G151" s="166"/>
      <c r="H151" s="166"/>
      <c r="I151" s="172">
        <f>SUM(F151:F152)</f>
        <v>0</v>
      </c>
      <c r="J151" s="172" t="e">
        <f>F151/(F151+F152)</f>
        <v>#DIV/0!</v>
      </c>
    </row>
    <row r="152" spans="2:10" hidden="1">
      <c r="B152" s="149"/>
      <c r="C152" s="169"/>
      <c r="D152" s="173"/>
      <c r="E152" s="150" t="s">
        <v>167</v>
      </c>
      <c r="F152" s="166"/>
      <c r="G152" s="166"/>
      <c r="H152" s="166"/>
      <c r="I152" s="172"/>
      <c r="J152" s="172"/>
    </row>
    <row r="153" spans="2:10">
      <c r="B153" s="149" t="s">
        <v>139</v>
      </c>
      <c r="C153" s="169"/>
      <c r="D153" s="174" t="s">
        <v>33</v>
      </c>
      <c r="E153" s="110" t="s">
        <v>199</v>
      </c>
      <c r="F153" s="111">
        <v>0</v>
      </c>
      <c r="G153" s="111">
        <v>0.90333634614944402</v>
      </c>
      <c r="H153" s="111">
        <v>0</v>
      </c>
      <c r="I153" s="175">
        <f>SUM(F153:F154)</f>
        <v>39.053192138671804</v>
      </c>
      <c r="J153" s="175">
        <f>F153/(F153+F154)</f>
        <v>0</v>
      </c>
    </row>
    <row r="154" spans="2:10">
      <c r="B154" s="149" t="s">
        <v>139</v>
      </c>
      <c r="C154" s="169"/>
      <c r="D154" s="174"/>
      <c r="E154" s="110" t="s">
        <v>200</v>
      </c>
      <c r="F154" s="111">
        <v>39.053192138671804</v>
      </c>
      <c r="G154" s="111">
        <v>45.797386169433601</v>
      </c>
      <c r="H154" s="111">
        <v>32.318645477294922</v>
      </c>
      <c r="I154" s="175"/>
      <c r="J154" s="175"/>
    </row>
    <row r="155" spans="2:10">
      <c r="B155" s="149" t="s">
        <v>170</v>
      </c>
      <c r="C155" s="169"/>
      <c r="D155" s="168" t="s">
        <v>201</v>
      </c>
      <c r="E155" s="110" t="s">
        <v>204</v>
      </c>
      <c r="F155" s="111">
        <v>13.334059143066401</v>
      </c>
      <c r="G155" s="111">
        <v>17.635381698608398</v>
      </c>
      <c r="H155" s="111">
        <v>9.7983350753784002</v>
      </c>
      <c r="I155" s="175">
        <f>SUM(F155:F156)</f>
        <v>13.334059143066401</v>
      </c>
      <c r="J155" s="175">
        <f>F155/(F155+F156)</f>
        <v>1</v>
      </c>
    </row>
    <row r="156" spans="2:10">
      <c r="B156" s="149" t="s">
        <v>170</v>
      </c>
      <c r="C156" s="170"/>
      <c r="D156" s="170"/>
      <c r="E156" s="110" t="s">
        <v>205</v>
      </c>
      <c r="F156" s="111">
        <v>0</v>
      </c>
      <c r="G156" s="111">
        <v>0.88657897710800004</v>
      </c>
      <c r="H156" s="111">
        <v>0</v>
      </c>
      <c r="I156" s="175"/>
      <c r="J156" s="175"/>
    </row>
    <row r="157" spans="2:10">
      <c r="B157" s="149" t="s">
        <v>125</v>
      </c>
      <c r="C157" s="168" t="s">
        <v>221</v>
      </c>
      <c r="D157" s="171"/>
      <c r="E157" s="110" t="s">
        <v>114</v>
      </c>
      <c r="F157" s="111">
        <v>35.491909790039003</v>
      </c>
      <c r="G157" s="111">
        <v>41.550601959228402</v>
      </c>
      <c r="H157" s="111">
        <v>29.44100570678712</v>
      </c>
      <c r="I157" s="172"/>
      <c r="J157" s="172"/>
    </row>
    <row r="158" spans="2:10">
      <c r="B158" s="149" t="s">
        <v>108</v>
      </c>
      <c r="C158" s="169"/>
      <c r="D158" s="171"/>
      <c r="E158" s="110" t="s">
        <v>96</v>
      </c>
      <c r="F158" s="111">
        <v>68.10291748046879</v>
      </c>
      <c r="G158" s="111">
        <v>76.420539855957202</v>
      </c>
      <c r="H158" s="111">
        <v>59.799968719482401</v>
      </c>
      <c r="I158" s="172"/>
      <c r="J158" s="172"/>
    </row>
    <row r="159" spans="2:10" hidden="1">
      <c r="B159" s="149"/>
      <c r="C159" s="169"/>
      <c r="D159" s="173" t="s">
        <v>158</v>
      </c>
      <c r="E159" s="150" t="s">
        <v>159</v>
      </c>
      <c r="F159" s="164"/>
      <c r="G159" s="165"/>
      <c r="H159" s="165"/>
      <c r="I159" s="172">
        <f>SUM(F159:F160)</f>
        <v>0</v>
      </c>
      <c r="J159" s="172" t="e">
        <f>F159/(F159+F160)</f>
        <v>#DIV/0!</v>
      </c>
    </row>
    <row r="160" spans="2:10" hidden="1">
      <c r="B160" s="149"/>
      <c r="C160" s="169"/>
      <c r="D160" s="173"/>
      <c r="E160" s="150" t="s">
        <v>160</v>
      </c>
      <c r="F160" s="164"/>
      <c r="G160" s="165"/>
      <c r="H160" s="165"/>
      <c r="I160" s="172"/>
      <c r="J160" s="172"/>
    </row>
    <row r="161" spans="2:10" hidden="1">
      <c r="B161" s="149"/>
      <c r="C161" s="169"/>
      <c r="D161" s="173" t="s">
        <v>25</v>
      </c>
      <c r="E161" s="150" t="s">
        <v>161</v>
      </c>
      <c r="F161" s="164"/>
      <c r="G161" s="165"/>
      <c r="H161" s="165"/>
      <c r="I161" s="172">
        <f>SUM(F161:F162)</f>
        <v>0</v>
      </c>
      <c r="J161" s="172" t="e">
        <f>F161/(F161+F162)</f>
        <v>#DIV/0!</v>
      </c>
    </row>
    <row r="162" spans="2:10" hidden="1">
      <c r="B162" s="149"/>
      <c r="C162" s="169"/>
      <c r="D162" s="173"/>
      <c r="E162" s="150" t="s">
        <v>162</v>
      </c>
      <c r="F162" s="164"/>
      <c r="G162" s="165"/>
      <c r="H162" s="165"/>
      <c r="I162" s="172"/>
      <c r="J162" s="172"/>
    </row>
    <row r="163" spans="2:10" hidden="1">
      <c r="B163" s="149"/>
      <c r="C163" s="169"/>
      <c r="D163" s="173" t="s">
        <v>163</v>
      </c>
      <c r="E163" s="150" t="s">
        <v>164</v>
      </c>
      <c r="F163" s="164"/>
      <c r="G163" s="164"/>
      <c r="H163" s="164"/>
      <c r="I163" s="172">
        <f>SUM(F163:F164)</f>
        <v>0</v>
      </c>
      <c r="J163" s="172" t="e">
        <f>F163/(F163+F164)</f>
        <v>#DIV/0!</v>
      </c>
    </row>
    <row r="164" spans="2:10" hidden="1">
      <c r="B164" s="149"/>
      <c r="C164" s="169"/>
      <c r="D164" s="173"/>
      <c r="E164" s="150" t="s">
        <v>165</v>
      </c>
      <c r="F164" s="164"/>
      <c r="G164" s="164"/>
      <c r="H164" s="164"/>
      <c r="I164" s="172"/>
      <c r="J164" s="172"/>
    </row>
    <row r="165" spans="2:10" hidden="1">
      <c r="B165" s="149"/>
      <c r="C165" s="169"/>
      <c r="D165" s="173" t="s">
        <v>28</v>
      </c>
      <c r="E165" s="150" t="s">
        <v>166</v>
      </c>
      <c r="F165" s="166"/>
      <c r="G165" s="166"/>
      <c r="H165" s="166"/>
      <c r="I165" s="172">
        <f>SUM(F165:F166)</f>
        <v>0</v>
      </c>
      <c r="J165" s="172" t="e">
        <f>F165/(F165+F166)</f>
        <v>#DIV/0!</v>
      </c>
    </row>
    <row r="166" spans="2:10" hidden="1">
      <c r="B166" s="149"/>
      <c r="C166" s="169"/>
      <c r="D166" s="173"/>
      <c r="E166" s="150" t="s">
        <v>167</v>
      </c>
      <c r="F166" s="166"/>
      <c r="G166" s="166"/>
      <c r="H166" s="166"/>
      <c r="I166" s="172"/>
      <c r="J166" s="172"/>
    </row>
    <row r="167" spans="2:10">
      <c r="B167" s="149" t="s">
        <v>140</v>
      </c>
      <c r="C167" s="169"/>
      <c r="D167" s="174" t="s">
        <v>33</v>
      </c>
      <c r="E167" s="110" t="s">
        <v>199</v>
      </c>
      <c r="F167" s="111">
        <v>0</v>
      </c>
      <c r="G167" s="111">
        <v>0.88496512174606401</v>
      </c>
      <c r="H167" s="111">
        <v>0</v>
      </c>
      <c r="I167" s="175">
        <f>SUM(F167:F168)</f>
        <v>36.469546508789001</v>
      </c>
      <c r="J167" s="175">
        <f>F167/(F167+F168)</f>
        <v>0</v>
      </c>
    </row>
    <row r="168" spans="2:10">
      <c r="B168" s="149" t="s">
        <v>140</v>
      </c>
      <c r="C168" s="169"/>
      <c r="D168" s="174"/>
      <c r="E168" s="110" t="s">
        <v>200</v>
      </c>
      <c r="F168" s="111">
        <v>36.469546508789001</v>
      </c>
      <c r="G168" s="111">
        <v>42.919143676757997</v>
      </c>
      <c r="H168" s="111">
        <v>30.028778076171879</v>
      </c>
      <c r="I168" s="175"/>
      <c r="J168" s="175"/>
    </row>
    <row r="169" spans="2:10">
      <c r="B169" s="149" t="s">
        <v>171</v>
      </c>
      <c r="C169" s="169"/>
      <c r="D169" s="168" t="s">
        <v>201</v>
      </c>
      <c r="E169" s="110" t="s">
        <v>204</v>
      </c>
      <c r="F169" s="111">
        <v>11.45864562988282</v>
      </c>
      <c r="G169" s="111">
        <v>15.5144500732422</v>
      </c>
      <c r="H169" s="111">
        <v>8.18163967132568</v>
      </c>
      <c r="I169" s="175">
        <f>SUM(F169:F170)</f>
        <v>11.45864562988282</v>
      </c>
      <c r="J169" s="175">
        <f>F169/(F169+F170)</f>
        <v>1</v>
      </c>
    </row>
    <row r="170" spans="2:10">
      <c r="B170" s="149" t="s">
        <v>171</v>
      </c>
      <c r="C170" s="170"/>
      <c r="D170" s="170"/>
      <c r="E170" s="110" t="s">
        <v>205</v>
      </c>
      <c r="F170" s="111">
        <v>0</v>
      </c>
      <c r="G170" s="111">
        <v>0.90241122245788397</v>
      </c>
      <c r="H170" s="111">
        <v>0</v>
      </c>
      <c r="I170" s="175"/>
      <c r="J170" s="175"/>
    </row>
    <row r="171" spans="2:10">
      <c r="B171" s="149" t="s">
        <v>126</v>
      </c>
      <c r="C171" s="168" t="s">
        <v>222</v>
      </c>
      <c r="D171" s="171"/>
      <c r="E171" s="110" t="s">
        <v>114</v>
      </c>
      <c r="F171" s="111">
        <v>46.135046386718798</v>
      </c>
      <c r="G171" s="111">
        <v>53.311691284179602</v>
      </c>
      <c r="H171" s="111">
        <v>38.969333648681641</v>
      </c>
      <c r="I171" s="172"/>
      <c r="J171" s="172"/>
    </row>
    <row r="172" spans="2:10">
      <c r="B172" s="149" t="s">
        <v>109</v>
      </c>
      <c r="C172" s="169"/>
      <c r="D172" s="171"/>
      <c r="E172" s="110" t="s">
        <v>96</v>
      </c>
      <c r="F172" s="111">
        <v>53.402862548828203</v>
      </c>
      <c r="G172" s="111">
        <v>60.701232910156399</v>
      </c>
      <c r="H172" s="111">
        <v>46.115787506103601</v>
      </c>
      <c r="I172" s="172"/>
      <c r="J172" s="172"/>
    </row>
    <row r="173" spans="2:10" hidden="1">
      <c r="B173" s="149"/>
      <c r="C173" s="169"/>
      <c r="D173" s="173" t="s">
        <v>158</v>
      </c>
      <c r="E173" s="150" t="s">
        <v>159</v>
      </c>
      <c r="F173" s="164"/>
      <c r="G173" s="165"/>
      <c r="H173" s="165"/>
      <c r="I173" s="172">
        <f>SUM(F173:F174)</f>
        <v>0</v>
      </c>
      <c r="J173" s="172" t="e">
        <f>F173/(F173+F174)</f>
        <v>#DIV/0!</v>
      </c>
    </row>
    <row r="174" spans="2:10" hidden="1">
      <c r="B174" s="149"/>
      <c r="C174" s="169"/>
      <c r="D174" s="173"/>
      <c r="E174" s="150" t="s">
        <v>160</v>
      </c>
      <c r="F174" s="164"/>
      <c r="G174" s="165"/>
      <c r="H174" s="165"/>
      <c r="I174" s="172"/>
      <c r="J174" s="172"/>
    </row>
    <row r="175" spans="2:10" hidden="1">
      <c r="B175" s="149"/>
      <c r="C175" s="169"/>
      <c r="D175" s="173" t="s">
        <v>25</v>
      </c>
      <c r="E175" s="150" t="s">
        <v>161</v>
      </c>
      <c r="F175" s="164"/>
      <c r="G175" s="165"/>
      <c r="H175" s="165"/>
      <c r="I175" s="172">
        <f>SUM(F175:F176)</f>
        <v>0</v>
      </c>
      <c r="J175" s="172" t="e">
        <f>F175/(F175+F176)</f>
        <v>#DIV/0!</v>
      </c>
    </row>
    <row r="176" spans="2:10" hidden="1">
      <c r="B176" s="149"/>
      <c r="C176" s="169"/>
      <c r="D176" s="173"/>
      <c r="E176" s="150" t="s">
        <v>162</v>
      </c>
      <c r="F176" s="164"/>
      <c r="G176" s="165"/>
      <c r="H176" s="165"/>
      <c r="I176" s="172"/>
      <c r="J176" s="172"/>
    </row>
    <row r="177" spans="2:10" hidden="1">
      <c r="B177" s="149"/>
      <c r="C177" s="169"/>
      <c r="D177" s="173" t="s">
        <v>163</v>
      </c>
      <c r="E177" s="150" t="s">
        <v>164</v>
      </c>
      <c r="F177" s="164"/>
      <c r="G177" s="164"/>
      <c r="H177" s="164"/>
      <c r="I177" s="172">
        <f>SUM(F177:F178)</f>
        <v>0</v>
      </c>
      <c r="J177" s="172" t="e">
        <f>F177/(F177+F178)</f>
        <v>#DIV/0!</v>
      </c>
    </row>
    <row r="178" spans="2:10" hidden="1">
      <c r="B178" s="149"/>
      <c r="C178" s="169"/>
      <c r="D178" s="173"/>
      <c r="E178" s="150" t="s">
        <v>165</v>
      </c>
      <c r="F178" s="164"/>
      <c r="G178" s="164"/>
      <c r="H178" s="164"/>
      <c r="I178" s="172"/>
      <c r="J178" s="172"/>
    </row>
    <row r="179" spans="2:10" hidden="1">
      <c r="B179" s="149"/>
      <c r="C179" s="169"/>
      <c r="D179" s="173" t="s">
        <v>28</v>
      </c>
      <c r="E179" s="150" t="s">
        <v>166</v>
      </c>
      <c r="F179" s="166"/>
      <c r="G179" s="166"/>
      <c r="H179" s="166"/>
      <c r="I179" s="172">
        <f>SUM(F179:F180)</f>
        <v>0</v>
      </c>
      <c r="J179" s="172" t="e">
        <f>F179/(F179+F180)</f>
        <v>#DIV/0!</v>
      </c>
    </row>
    <row r="180" spans="2:10" hidden="1">
      <c r="B180" s="149"/>
      <c r="C180" s="169"/>
      <c r="D180" s="173"/>
      <c r="E180" s="150" t="s">
        <v>167</v>
      </c>
      <c r="F180" s="166"/>
      <c r="G180" s="166"/>
      <c r="H180" s="166"/>
      <c r="I180" s="172"/>
      <c r="J180" s="172"/>
    </row>
    <row r="181" spans="2:10">
      <c r="B181" s="149" t="s">
        <v>141</v>
      </c>
      <c r="C181" s="169"/>
      <c r="D181" s="174" t="s">
        <v>33</v>
      </c>
      <c r="E181" s="110" t="s">
        <v>199</v>
      </c>
      <c r="F181" s="111">
        <v>0</v>
      </c>
      <c r="G181" s="111">
        <v>0.92436134815215998</v>
      </c>
      <c r="H181" s="111">
        <v>0</v>
      </c>
      <c r="I181" s="175">
        <f>SUM(F181:F182)</f>
        <v>39.032623291015604</v>
      </c>
      <c r="J181" s="175">
        <f>F181/(F181+F182)</f>
        <v>0</v>
      </c>
    </row>
    <row r="182" spans="2:10">
      <c r="B182" s="149" t="s">
        <v>141</v>
      </c>
      <c r="C182" s="169"/>
      <c r="D182" s="174"/>
      <c r="E182" s="110" t="s">
        <v>200</v>
      </c>
      <c r="F182" s="111">
        <v>39.032623291015604</v>
      </c>
      <c r="G182" s="111">
        <v>45.853096008300803</v>
      </c>
      <c r="H182" s="111">
        <v>32.222019195556641</v>
      </c>
      <c r="I182" s="175"/>
      <c r="J182" s="175"/>
    </row>
    <row r="183" spans="2:10">
      <c r="B183" s="149" t="s">
        <v>172</v>
      </c>
      <c r="C183" s="169"/>
      <c r="D183" s="168" t="s">
        <v>201</v>
      </c>
      <c r="E183" s="110" t="s">
        <v>204</v>
      </c>
      <c r="F183" s="111">
        <v>8.41781692504882</v>
      </c>
      <c r="G183" s="111">
        <v>12.09886646270752</v>
      </c>
      <c r="H183" s="111">
        <v>5.5731773376464799</v>
      </c>
      <c r="I183" s="175">
        <f>SUM(F183:F184)</f>
        <v>8.41781692504882</v>
      </c>
      <c r="J183" s="175">
        <f>F183/(F183+F184)</f>
        <v>1</v>
      </c>
    </row>
    <row r="184" spans="2:10">
      <c r="B184" s="149" t="s">
        <v>172</v>
      </c>
      <c r="C184" s="170"/>
      <c r="D184" s="170"/>
      <c r="E184" s="110" t="s">
        <v>205</v>
      </c>
      <c r="F184" s="111">
        <v>0</v>
      </c>
      <c r="G184" s="111">
        <v>0.969224333763124</v>
      </c>
      <c r="H184" s="111">
        <v>0</v>
      </c>
      <c r="I184" s="175"/>
      <c r="J184" s="175"/>
    </row>
    <row r="185" spans="2:10">
      <c r="B185" s="149" t="s">
        <v>127</v>
      </c>
      <c r="C185" s="168" t="s">
        <v>223</v>
      </c>
      <c r="D185" s="171"/>
      <c r="E185" s="110" t="s">
        <v>114</v>
      </c>
      <c r="F185" s="111">
        <v>41.1465454101562</v>
      </c>
      <c r="G185" s="111">
        <v>47.50675201416</v>
      </c>
      <c r="H185" s="111">
        <v>34.79491806030272</v>
      </c>
      <c r="I185" s="172"/>
      <c r="J185" s="172"/>
    </row>
    <row r="186" spans="2:10">
      <c r="B186" s="149" t="s">
        <v>110</v>
      </c>
      <c r="C186" s="169"/>
      <c r="D186" s="171"/>
      <c r="E186" s="110" t="s">
        <v>96</v>
      </c>
      <c r="F186" s="111">
        <v>73.073193359374997</v>
      </c>
      <c r="G186" s="111">
        <v>82.485778808593594</v>
      </c>
      <c r="H186" s="111">
        <v>63.679401397705199</v>
      </c>
      <c r="I186" s="172"/>
      <c r="J186" s="172"/>
    </row>
    <row r="187" spans="2:10" hidden="1">
      <c r="B187" s="149"/>
      <c r="C187" s="169"/>
      <c r="D187" s="173" t="s">
        <v>158</v>
      </c>
      <c r="E187" s="150" t="s">
        <v>159</v>
      </c>
      <c r="F187" s="164"/>
      <c r="G187" s="165"/>
      <c r="H187" s="165"/>
      <c r="I187" s="172">
        <f>SUM(F187:F188)</f>
        <v>0</v>
      </c>
      <c r="J187" s="172" t="e">
        <f>F187/(F187+F188)</f>
        <v>#DIV/0!</v>
      </c>
    </row>
    <row r="188" spans="2:10" hidden="1">
      <c r="B188" s="149"/>
      <c r="C188" s="169"/>
      <c r="D188" s="173"/>
      <c r="E188" s="150" t="s">
        <v>160</v>
      </c>
      <c r="F188" s="164"/>
      <c r="G188" s="165"/>
      <c r="H188" s="165"/>
      <c r="I188" s="172"/>
      <c r="J188" s="172"/>
    </row>
    <row r="189" spans="2:10" hidden="1">
      <c r="B189" s="149"/>
      <c r="C189" s="169"/>
      <c r="D189" s="173" t="s">
        <v>25</v>
      </c>
      <c r="E189" s="150" t="s">
        <v>161</v>
      </c>
      <c r="F189" s="164"/>
      <c r="G189" s="165"/>
      <c r="H189" s="165"/>
      <c r="I189" s="172">
        <f>SUM(F189:F190)</f>
        <v>0</v>
      </c>
      <c r="J189" s="172" t="e">
        <f>F189/(F189+F190)</f>
        <v>#DIV/0!</v>
      </c>
    </row>
    <row r="190" spans="2:10" hidden="1">
      <c r="B190" s="149"/>
      <c r="C190" s="169"/>
      <c r="D190" s="173"/>
      <c r="E190" s="150" t="s">
        <v>162</v>
      </c>
      <c r="F190" s="164"/>
      <c r="G190" s="165"/>
      <c r="H190" s="165"/>
      <c r="I190" s="172"/>
      <c r="J190" s="172"/>
    </row>
    <row r="191" spans="2:10" hidden="1">
      <c r="B191" s="149"/>
      <c r="C191" s="169"/>
      <c r="D191" s="173" t="s">
        <v>163</v>
      </c>
      <c r="E191" s="150" t="s">
        <v>164</v>
      </c>
      <c r="F191" s="164"/>
      <c r="G191" s="164"/>
      <c r="H191" s="164"/>
      <c r="I191" s="172">
        <f>SUM(F191:F192)</f>
        <v>0</v>
      </c>
      <c r="J191" s="172" t="e">
        <f>F191/(F191+F192)</f>
        <v>#DIV/0!</v>
      </c>
    </row>
    <row r="192" spans="2:10" hidden="1">
      <c r="B192" s="149"/>
      <c r="C192" s="169"/>
      <c r="D192" s="173"/>
      <c r="E192" s="150" t="s">
        <v>165</v>
      </c>
      <c r="F192" s="164"/>
      <c r="G192" s="164"/>
      <c r="H192" s="164"/>
      <c r="I192" s="172"/>
      <c r="J192" s="172"/>
    </row>
    <row r="193" spans="2:10" hidden="1">
      <c r="B193" s="149"/>
      <c r="C193" s="169"/>
      <c r="D193" s="173" t="s">
        <v>28</v>
      </c>
      <c r="E193" s="150" t="s">
        <v>166</v>
      </c>
      <c r="F193" s="166"/>
      <c r="G193" s="166"/>
      <c r="H193" s="166"/>
      <c r="I193" s="172">
        <f>SUM(F193:F194)</f>
        <v>0</v>
      </c>
      <c r="J193" s="172" t="e">
        <f>F193/(F193+F194)</f>
        <v>#DIV/0!</v>
      </c>
    </row>
    <row r="194" spans="2:10" hidden="1">
      <c r="B194" s="149"/>
      <c r="C194" s="169"/>
      <c r="D194" s="173"/>
      <c r="E194" s="150" t="s">
        <v>167</v>
      </c>
      <c r="F194" s="166"/>
      <c r="G194" s="166"/>
      <c r="H194" s="166"/>
      <c r="I194" s="172"/>
      <c r="J194" s="172"/>
    </row>
    <row r="195" spans="2:10">
      <c r="B195" s="149" t="s">
        <v>142</v>
      </c>
      <c r="C195" s="169"/>
      <c r="D195" s="174" t="s">
        <v>33</v>
      </c>
      <c r="E195" s="110" t="s">
        <v>199</v>
      </c>
      <c r="F195" s="111">
        <v>0</v>
      </c>
      <c r="G195" s="111">
        <v>0.785602927207948</v>
      </c>
      <c r="H195" s="111">
        <v>0</v>
      </c>
      <c r="I195" s="175">
        <f>SUM(F195:F196)</f>
        <v>44.520953369140599</v>
      </c>
      <c r="J195" s="175">
        <f>F195/(F195+F196)</f>
        <v>0</v>
      </c>
    </row>
    <row r="196" spans="2:10">
      <c r="B196" s="149" t="s">
        <v>142</v>
      </c>
      <c r="C196" s="169"/>
      <c r="D196" s="174"/>
      <c r="E196" s="110" t="s">
        <v>200</v>
      </c>
      <c r="F196" s="111">
        <v>44.520953369140599</v>
      </c>
      <c r="G196" s="111">
        <v>51.238159179687599</v>
      </c>
      <c r="H196" s="111">
        <v>37.813323974609361</v>
      </c>
      <c r="I196" s="175"/>
      <c r="J196" s="175"/>
    </row>
    <row r="197" spans="2:10">
      <c r="B197" s="149" t="s">
        <v>173</v>
      </c>
      <c r="C197" s="169"/>
      <c r="D197" s="168" t="s">
        <v>201</v>
      </c>
      <c r="E197" s="110" t="s">
        <v>204</v>
      </c>
      <c r="F197" s="111">
        <v>17.818785095214842</v>
      </c>
      <c r="G197" s="111">
        <v>22.4499397277832</v>
      </c>
      <c r="H197" s="111">
        <v>13.87528800964356</v>
      </c>
      <c r="I197" s="175">
        <f>SUM(F197:F198)</f>
        <v>17.818785095214842</v>
      </c>
      <c r="J197" s="175">
        <f>F197/(F197+F198)</f>
        <v>1</v>
      </c>
    </row>
    <row r="198" spans="2:10">
      <c r="B198" s="149" t="s">
        <v>173</v>
      </c>
      <c r="C198" s="170"/>
      <c r="D198" s="170"/>
      <c r="E198" s="110" t="s">
        <v>205</v>
      </c>
      <c r="F198" s="111">
        <v>0</v>
      </c>
      <c r="G198" s="111">
        <v>0.79535281658172796</v>
      </c>
      <c r="H198" s="111">
        <v>0</v>
      </c>
      <c r="I198" s="175"/>
      <c r="J198" s="175"/>
    </row>
    <row r="199" spans="2:10">
      <c r="B199" s="149" t="s">
        <v>128</v>
      </c>
      <c r="C199" s="168" t="s">
        <v>7</v>
      </c>
      <c r="D199" s="171"/>
      <c r="E199" s="110" t="s">
        <v>114</v>
      </c>
      <c r="F199" s="111">
        <v>0.31261050701141402</v>
      </c>
      <c r="G199" s="111">
        <v>1.493215084075928</v>
      </c>
      <c r="H199" s="111">
        <v>1.312922406941652E-2</v>
      </c>
      <c r="I199" s="172"/>
      <c r="J199" s="172"/>
    </row>
    <row r="200" spans="2:10">
      <c r="B200" s="149" t="s">
        <v>111</v>
      </c>
      <c r="C200" s="169"/>
      <c r="D200" s="171"/>
      <c r="E200" s="110" t="s">
        <v>96</v>
      </c>
      <c r="F200" s="111">
        <v>3.1725051879882797</v>
      </c>
      <c r="G200" s="111">
        <v>6.4868841171264799</v>
      </c>
      <c r="H200" s="111">
        <v>1.242309689521788</v>
      </c>
      <c r="I200" s="172"/>
      <c r="J200" s="172"/>
    </row>
    <row r="201" spans="2:10" hidden="1">
      <c r="B201" s="149"/>
      <c r="C201" s="169"/>
      <c r="D201" s="173" t="s">
        <v>158</v>
      </c>
      <c r="E201" s="150" t="s">
        <v>159</v>
      </c>
      <c r="F201" s="164"/>
      <c r="G201" s="165"/>
      <c r="H201" s="165"/>
      <c r="I201" s="172">
        <f>SUM(F201:F202)</f>
        <v>0</v>
      </c>
      <c r="J201" s="172" t="e">
        <f>F201/(F201+F202)</f>
        <v>#DIV/0!</v>
      </c>
    </row>
    <row r="202" spans="2:10" hidden="1">
      <c r="B202" s="149"/>
      <c r="C202" s="169"/>
      <c r="D202" s="173"/>
      <c r="E202" s="150" t="s">
        <v>160</v>
      </c>
      <c r="F202" s="164"/>
      <c r="G202" s="165"/>
      <c r="H202" s="165"/>
      <c r="I202" s="172"/>
      <c r="J202" s="172"/>
    </row>
    <row r="203" spans="2:10" hidden="1">
      <c r="B203" s="149"/>
      <c r="C203" s="169"/>
      <c r="D203" s="173" t="s">
        <v>25</v>
      </c>
      <c r="E203" s="150" t="s">
        <v>161</v>
      </c>
      <c r="F203" s="164"/>
      <c r="G203" s="165"/>
      <c r="H203" s="165"/>
      <c r="I203" s="172">
        <f>SUM(F203:F204)</f>
        <v>0</v>
      </c>
      <c r="J203" s="172" t="e">
        <f>F203/(F203+F204)</f>
        <v>#DIV/0!</v>
      </c>
    </row>
    <row r="204" spans="2:10" hidden="1">
      <c r="B204" s="149"/>
      <c r="C204" s="169"/>
      <c r="D204" s="173"/>
      <c r="E204" s="150" t="s">
        <v>162</v>
      </c>
      <c r="F204" s="164"/>
      <c r="G204" s="165"/>
      <c r="H204" s="165"/>
      <c r="I204" s="172"/>
      <c r="J204" s="172"/>
    </row>
    <row r="205" spans="2:10" hidden="1">
      <c r="B205" s="149"/>
      <c r="C205" s="169"/>
      <c r="D205" s="173" t="s">
        <v>163</v>
      </c>
      <c r="E205" s="150" t="s">
        <v>164</v>
      </c>
      <c r="F205" s="164"/>
      <c r="G205" s="164"/>
      <c r="H205" s="164"/>
      <c r="I205" s="172">
        <f>SUM(F205:F206)</f>
        <v>0</v>
      </c>
      <c r="J205" s="172" t="e">
        <f>F205/(F205+F206)</f>
        <v>#DIV/0!</v>
      </c>
    </row>
    <row r="206" spans="2:10" hidden="1">
      <c r="B206" s="149"/>
      <c r="C206" s="169"/>
      <c r="D206" s="173"/>
      <c r="E206" s="150" t="s">
        <v>165</v>
      </c>
      <c r="F206" s="164"/>
      <c r="G206" s="164"/>
      <c r="H206" s="164"/>
      <c r="I206" s="172"/>
      <c r="J206" s="172"/>
    </row>
    <row r="207" spans="2:10" hidden="1">
      <c r="B207" s="149"/>
      <c r="C207" s="169"/>
      <c r="D207" s="173" t="s">
        <v>28</v>
      </c>
      <c r="E207" s="150" t="s">
        <v>166</v>
      </c>
      <c r="F207" s="166"/>
      <c r="G207" s="166"/>
      <c r="H207" s="166"/>
      <c r="I207" s="172">
        <f>SUM(F207:F208)</f>
        <v>0</v>
      </c>
      <c r="J207" s="172" t="e">
        <f>F207/(F207+F208)</f>
        <v>#DIV/0!</v>
      </c>
    </row>
    <row r="208" spans="2:10" hidden="1">
      <c r="B208" s="149"/>
      <c r="C208" s="169"/>
      <c r="D208" s="173"/>
      <c r="E208" s="150" t="s">
        <v>167</v>
      </c>
      <c r="F208" s="166"/>
      <c r="G208" s="166"/>
      <c r="H208" s="166"/>
      <c r="I208" s="172"/>
      <c r="J208" s="172"/>
    </row>
    <row r="209" spans="2:10">
      <c r="B209" s="149" t="s">
        <v>208</v>
      </c>
      <c r="C209" s="169"/>
      <c r="D209" s="174" t="s">
        <v>33</v>
      </c>
      <c r="E209" s="110" t="s">
        <v>199</v>
      </c>
      <c r="F209" s="111">
        <v>0</v>
      </c>
      <c r="G209" s="111">
        <v>1.7463083267211921</v>
      </c>
      <c r="H209" s="111">
        <v>0</v>
      </c>
      <c r="I209" s="175">
        <f>SUM(F209:F210)</f>
        <v>0</v>
      </c>
      <c r="J209" s="175" t="e">
        <f>F209/(F209+F210)</f>
        <v>#DIV/0!</v>
      </c>
    </row>
    <row r="210" spans="2:10">
      <c r="B210" s="149" t="s">
        <v>208</v>
      </c>
      <c r="C210" s="169"/>
      <c r="D210" s="174"/>
      <c r="E210" s="110" t="s">
        <v>200</v>
      </c>
      <c r="F210" s="111">
        <v>0</v>
      </c>
      <c r="G210" s="111">
        <v>1.7463083267211921</v>
      </c>
      <c r="H210" s="111">
        <v>0</v>
      </c>
      <c r="I210" s="175"/>
      <c r="J210" s="175"/>
    </row>
    <row r="211" spans="2:10">
      <c r="B211" s="149" t="s">
        <v>209</v>
      </c>
      <c r="C211" s="169"/>
      <c r="D211" s="168" t="s">
        <v>201</v>
      </c>
      <c r="E211" s="110" t="s">
        <v>204</v>
      </c>
      <c r="F211" s="111">
        <v>0</v>
      </c>
      <c r="G211" s="111">
        <v>1.0566059350967401</v>
      </c>
      <c r="H211" s="111">
        <v>0</v>
      </c>
      <c r="I211" s="175">
        <f>SUM(F211:F212)</f>
        <v>0</v>
      </c>
      <c r="J211" s="175" t="e">
        <f>F211/(F211+F212)</f>
        <v>#DIV/0!</v>
      </c>
    </row>
    <row r="212" spans="2:10">
      <c r="B212" s="149" t="s">
        <v>209</v>
      </c>
      <c r="C212" s="170"/>
      <c r="D212" s="170"/>
      <c r="E212" s="110" t="s">
        <v>205</v>
      </c>
      <c r="F212" s="111">
        <v>0</v>
      </c>
      <c r="G212" s="111">
        <v>1.0566059350967401</v>
      </c>
      <c r="H212" s="111">
        <v>0</v>
      </c>
      <c r="I212" s="175"/>
      <c r="J212" s="175"/>
    </row>
  </sheetData>
  <autoFilter ref="B2:J2" xr:uid="{2B0F4A0C-69A6-DD46-83BD-6305AD8368D0}">
    <sortState xmlns:xlrd2="http://schemas.microsoft.com/office/spreadsheetml/2017/richdata2" ref="B3:J162">
      <sortCondition ref="C2:C162"/>
    </sortState>
  </autoFilter>
  <mergeCells count="330">
    <mergeCell ref="C3:C16"/>
    <mergeCell ref="D3:D4"/>
    <mergeCell ref="I3:I4"/>
    <mergeCell ref="J3:J4"/>
    <mergeCell ref="D5:D6"/>
    <mergeCell ref="I5:I6"/>
    <mergeCell ref="J5:J6"/>
    <mergeCell ref="D7:D8"/>
    <mergeCell ref="I7:I8"/>
    <mergeCell ref="J7:J8"/>
    <mergeCell ref="D13:D14"/>
    <mergeCell ref="I13:I14"/>
    <mergeCell ref="J13:J14"/>
    <mergeCell ref="D15:D16"/>
    <mergeCell ref="I15:I16"/>
    <mergeCell ref="J15:J16"/>
    <mergeCell ref="D9:D10"/>
    <mergeCell ref="I9:I10"/>
    <mergeCell ref="J9:J10"/>
    <mergeCell ref="D11:D12"/>
    <mergeCell ref="I11:I12"/>
    <mergeCell ref="J11:J12"/>
    <mergeCell ref="C17:C30"/>
    <mergeCell ref="D17:D18"/>
    <mergeCell ref="I17:I18"/>
    <mergeCell ref="J17:J18"/>
    <mergeCell ref="D19:D20"/>
    <mergeCell ref="I19:I20"/>
    <mergeCell ref="J19:J20"/>
    <mergeCell ref="D21:D22"/>
    <mergeCell ref="I21:I22"/>
    <mergeCell ref="J21:J22"/>
    <mergeCell ref="D27:D28"/>
    <mergeCell ref="I27:I28"/>
    <mergeCell ref="J27:J28"/>
    <mergeCell ref="D29:D30"/>
    <mergeCell ref="I29:I30"/>
    <mergeCell ref="J29:J30"/>
    <mergeCell ref="D23:D24"/>
    <mergeCell ref="I23:I24"/>
    <mergeCell ref="J23:J24"/>
    <mergeCell ref="D25:D26"/>
    <mergeCell ref="I25:I26"/>
    <mergeCell ref="J25:J26"/>
    <mergeCell ref="C31:C44"/>
    <mergeCell ref="D31:D32"/>
    <mergeCell ref="I31:I32"/>
    <mergeCell ref="J31:J32"/>
    <mergeCell ref="D33:D34"/>
    <mergeCell ref="I33:I34"/>
    <mergeCell ref="J33:J34"/>
    <mergeCell ref="D35:D36"/>
    <mergeCell ref="I35:I36"/>
    <mergeCell ref="J35:J36"/>
    <mergeCell ref="D41:D42"/>
    <mergeCell ref="I41:I42"/>
    <mergeCell ref="J41:J42"/>
    <mergeCell ref="D43:D44"/>
    <mergeCell ref="I43:I44"/>
    <mergeCell ref="J43:J44"/>
    <mergeCell ref="D37:D38"/>
    <mergeCell ref="I37:I38"/>
    <mergeCell ref="J37:J38"/>
    <mergeCell ref="D39:D40"/>
    <mergeCell ref="I39:I40"/>
    <mergeCell ref="J39:J40"/>
    <mergeCell ref="C45:C58"/>
    <mergeCell ref="D45:D46"/>
    <mergeCell ref="I45:I46"/>
    <mergeCell ref="J45:J46"/>
    <mergeCell ref="D47:D48"/>
    <mergeCell ref="I47:I48"/>
    <mergeCell ref="J47:J48"/>
    <mergeCell ref="D49:D50"/>
    <mergeCell ref="I49:I50"/>
    <mergeCell ref="J49:J50"/>
    <mergeCell ref="D55:D56"/>
    <mergeCell ref="I55:I56"/>
    <mergeCell ref="J55:J56"/>
    <mergeCell ref="D57:D58"/>
    <mergeCell ref="I57:I58"/>
    <mergeCell ref="J57:J58"/>
    <mergeCell ref="D51:D52"/>
    <mergeCell ref="I51:I52"/>
    <mergeCell ref="J51:J52"/>
    <mergeCell ref="D53:D54"/>
    <mergeCell ref="I53:I54"/>
    <mergeCell ref="J53:J54"/>
    <mergeCell ref="C59:C72"/>
    <mergeCell ref="D59:D60"/>
    <mergeCell ref="I59:I60"/>
    <mergeCell ref="J59:J60"/>
    <mergeCell ref="D61:D62"/>
    <mergeCell ref="I61:I62"/>
    <mergeCell ref="J61:J62"/>
    <mergeCell ref="D63:D64"/>
    <mergeCell ref="I63:I64"/>
    <mergeCell ref="J63:J64"/>
    <mergeCell ref="D69:D70"/>
    <mergeCell ref="I69:I70"/>
    <mergeCell ref="J69:J70"/>
    <mergeCell ref="D71:D72"/>
    <mergeCell ref="I71:I72"/>
    <mergeCell ref="J71:J72"/>
    <mergeCell ref="D65:D66"/>
    <mergeCell ref="I65:I66"/>
    <mergeCell ref="J65:J66"/>
    <mergeCell ref="D67:D68"/>
    <mergeCell ref="I67:I68"/>
    <mergeCell ref="J67:J68"/>
    <mergeCell ref="C73:C86"/>
    <mergeCell ref="D73:D74"/>
    <mergeCell ref="I73:I74"/>
    <mergeCell ref="J73:J74"/>
    <mergeCell ref="D75:D76"/>
    <mergeCell ref="I75:I76"/>
    <mergeCell ref="J75:J76"/>
    <mergeCell ref="D77:D78"/>
    <mergeCell ref="I77:I78"/>
    <mergeCell ref="J77:J78"/>
    <mergeCell ref="D83:D84"/>
    <mergeCell ref="I83:I84"/>
    <mergeCell ref="J83:J84"/>
    <mergeCell ref="D85:D86"/>
    <mergeCell ref="I85:I86"/>
    <mergeCell ref="J85:J86"/>
    <mergeCell ref="D79:D80"/>
    <mergeCell ref="I79:I80"/>
    <mergeCell ref="J79:J80"/>
    <mergeCell ref="D81:D82"/>
    <mergeCell ref="I81:I82"/>
    <mergeCell ref="J81:J82"/>
    <mergeCell ref="C87:C100"/>
    <mergeCell ref="D87:D88"/>
    <mergeCell ref="I87:I88"/>
    <mergeCell ref="J87:J88"/>
    <mergeCell ref="D89:D90"/>
    <mergeCell ref="I89:I90"/>
    <mergeCell ref="J89:J90"/>
    <mergeCell ref="D91:D92"/>
    <mergeCell ref="I91:I92"/>
    <mergeCell ref="J91:J92"/>
    <mergeCell ref="D97:D98"/>
    <mergeCell ref="I97:I98"/>
    <mergeCell ref="J97:J98"/>
    <mergeCell ref="D99:D100"/>
    <mergeCell ref="I99:I100"/>
    <mergeCell ref="J99:J100"/>
    <mergeCell ref="D93:D94"/>
    <mergeCell ref="I93:I94"/>
    <mergeCell ref="J93:J94"/>
    <mergeCell ref="D95:D96"/>
    <mergeCell ref="I95:I96"/>
    <mergeCell ref="J95:J96"/>
    <mergeCell ref="C101:C114"/>
    <mergeCell ref="D101:D102"/>
    <mergeCell ref="I101:I102"/>
    <mergeCell ref="J101:J102"/>
    <mergeCell ref="D103:D104"/>
    <mergeCell ref="I103:I104"/>
    <mergeCell ref="J103:J104"/>
    <mergeCell ref="D105:D106"/>
    <mergeCell ref="I105:I106"/>
    <mergeCell ref="J105:J106"/>
    <mergeCell ref="D111:D112"/>
    <mergeCell ref="I111:I112"/>
    <mergeCell ref="J111:J112"/>
    <mergeCell ref="D113:D114"/>
    <mergeCell ref="I113:I114"/>
    <mergeCell ref="J113:J114"/>
    <mergeCell ref="D107:D108"/>
    <mergeCell ref="I107:I108"/>
    <mergeCell ref="J107:J108"/>
    <mergeCell ref="D109:D110"/>
    <mergeCell ref="I109:I110"/>
    <mergeCell ref="J109:J110"/>
    <mergeCell ref="C115:C128"/>
    <mergeCell ref="D115:D116"/>
    <mergeCell ref="I115:I116"/>
    <mergeCell ref="J115:J116"/>
    <mergeCell ref="D117:D118"/>
    <mergeCell ref="I117:I118"/>
    <mergeCell ref="J117:J118"/>
    <mergeCell ref="D119:D120"/>
    <mergeCell ref="I119:I120"/>
    <mergeCell ref="J119:J120"/>
    <mergeCell ref="D125:D126"/>
    <mergeCell ref="I125:I126"/>
    <mergeCell ref="J125:J126"/>
    <mergeCell ref="D127:D128"/>
    <mergeCell ref="I127:I128"/>
    <mergeCell ref="J127:J128"/>
    <mergeCell ref="D121:D122"/>
    <mergeCell ref="I121:I122"/>
    <mergeCell ref="J121:J122"/>
    <mergeCell ref="D123:D124"/>
    <mergeCell ref="I123:I124"/>
    <mergeCell ref="J123:J124"/>
    <mergeCell ref="C129:C142"/>
    <mergeCell ref="D129:D130"/>
    <mergeCell ref="I129:I130"/>
    <mergeCell ref="J129:J130"/>
    <mergeCell ref="D131:D132"/>
    <mergeCell ref="I131:I132"/>
    <mergeCell ref="J131:J132"/>
    <mergeCell ref="D133:D134"/>
    <mergeCell ref="I133:I134"/>
    <mergeCell ref="J133:J134"/>
    <mergeCell ref="D139:D140"/>
    <mergeCell ref="I139:I140"/>
    <mergeCell ref="J139:J140"/>
    <mergeCell ref="D141:D142"/>
    <mergeCell ref="I141:I142"/>
    <mergeCell ref="J141:J142"/>
    <mergeCell ref="D135:D136"/>
    <mergeCell ref="I135:I136"/>
    <mergeCell ref="J135:J136"/>
    <mergeCell ref="D137:D138"/>
    <mergeCell ref="I137:I138"/>
    <mergeCell ref="J137:J138"/>
    <mergeCell ref="C143:C156"/>
    <mergeCell ref="D143:D144"/>
    <mergeCell ref="I143:I144"/>
    <mergeCell ref="J143:J144"/>
    <mergeCell ref="D145:D146"/>
    <mergeCell ref="I145:I146"/>
    <mergeCell ref="J145:J146"/>
    <mergeCell ref="D147:D148"/>
    <mergeCell ref="I147:I148"/>
    <mergeCell ref="J147:J148"/>
    <mergeCell ref="D153:D154"/>
    <mergeCell ref="I153:I154"/>
    <mergeCell ref="J153:J154"/>
    <mergeCell ref="D155:D156"/>
    <mergeCell ref="I155:I156"/>
    <mergeCell ref="J155:J156"/>
    <mergeCell ref="D149:D150"/>
    <mergeCell ref="I149:I150"/>
    <mergeCell ref="J149:J150"/>
    <mergeCell ref="D151:D152"/>
    <mergeCell ref="I151:I152"/>
    <mergeCell ref="J151:J152"/>
    <mergeCell ref="C157:C170"/>
    <mergeCell ref="D157:D158"/>
    <mergeCell ref="I157:I158"/>
    <mergeCell ref="J157:J158"/>
    <mergeCell ref="D159:D160"/>
    <mergeCell ref="I159:I160"/>
    <mergeCell ref="J159:J160"/>
    <mergeCell ref="D161:D162"/>
    <mergeCell ref="I161:I162"/>
    <mergeCell ref="J161:J162"/>
    <mergeCell ref="D167:D168"/>
    <mergeCell ref="I167:I168"/>
    <mergeCell ref="J167:J168"/>
    <mergeCell ref="D169:D170"/>
    <mergeCell ref="I169:I170"/>
    <mergeCell ref="J169:J170"/>
    <mergeCell ref="D163:D164"/>
    <mergeCell ref="I163:I164"/>
    <mergeCell ref="J163:J164"/>
    <mergeCell ref="D165:D166"/>
    <mergeCell ref="I165:I166"/>
    <mergeCell ref="J165:J166"/>
    <mergeCell ref="C171:C184"/>
    <mergeCell ref="D171:D172"/>
    <mergeCell ref="I171:I172"/>
    <mergeCell ref="J171:J172"/>
    <mergeCell ref="D173:D174"/>
    <mergeCell ref="I173:I174"/>
    <mergeCell ref="J173:J174"/>
    <mergeCell ref="D175:D176"/>
    <mergeCell ref="I175:I176"/>
    <mergeCell ref="J175:J176"/>
    <mergeCell ref="D181:D182"/>
    <mergeCell ref="I181:I182"/>
    <mergeCell ref="J181:J182"/>
    <mergeCell ref="D183:D184"/>
    <mergeCell ref="I183:I184"/>
    <mergeCell ref="J183:J184"/>
    <mergeCell ref="D177:D178"/>
    <mergeCell ref="I177:I178"/>
    <mergeCell ref="J177:J178"/>
    <mergeCell ref="D179:D180"/>
    <mergeCell ref="I179:I180"/>
    <mergeCell ref="J179:J180"/>
    <mergeCell ref="C185:C198"/>
    <mergeCell ref="D185:D186"/>
    <mergeCell ref="I185:I186"/>
    <mergeCell ref="J185:J186"/>
    <mergeCell ref="D187:D188"/>
    <mergeCell ref="I187:I188"/>
    <mergeCell ref="J187:J188"/>
    <mergeCell ref="D189:D190"/>
    <mergeCell ref="I189:I190"/>
    <mergeCell ref="J189:J190"/>
    <mergeCell ref="D195:D196"/>
    <mergeCell ref="I195:I196"/>
    <mergeCell ref="J195:J196"/>
    <mergeCell ref="D197:D198"/>
    <mergeCell ref="I197:I198"/>
    <mergeCell ref="J197:J198"/>
    <mergeCell ref="D191:D192"/>
    <mergeCell ref="I191:I192"/>
    <mergeCell ref="J191:J192"/>
    <mergeCell ref="D193:D194"/>
    <mergeCell ref="I193:I194"/>
    <mergeCell ref="J193:J194"/>
    <mergeCell ref="C199:C212"/>
    <mergeCell ref="D199:D200"/>
    <mergeCell ref="I199:I200"/>
    <mergeCell ref="J199:J200"/>
    <mergeCell ref="D201:D202"/>
    <mergeCell ref="I201:I202"/>
    <mergeCell ref="J201:J202"/>
    <mergeCell ref="D203:D204"/>
    <mergeCell ref="I203:I204"/>
    <mergeCell ref="J203:J204"/>
    <mergeCell ref="D209:D210"/>
    <mergeCell ref="I209:I210"/>
    <mergeCell ref="J209:J210"/>
    <mergeCell ref="D211:D212"/>
    <mergeCell ref="I211:I212"/>
    <mergeCell ref="J211:J212"/>
    <mergeCell ref="D205:D206"/>
    <mergeCell ref="I205:I206"/>
    <mergeCell ref="J205:J206"/>
    <mergeCell ref="D207:D208"/>
    <mergeCell ref="I207:I208"/>
    <mergeCell ref="J207:J208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948737-CE82-4E4F-A658-442783B2C220}">
  <dimension ref="A1:BF73"/>
  <sheetViews>
    <sheetView tabSelected="1" zoomScale="81" zoomScaleNormal="81" workbookViewId="0">
      <pane xSplit="3" ySplit="1" topLeftCell="D2" activePane="bottomRight" state="frozen"/>
      <selection pane="topRight" activeCell="D1" sqref="D1"/>
      <selection pane="bottomLeft" activeCell="A2" sqref="A2"/>
      <selection pane="bottomRight" activeCell="D2" sqref="D2"/>
    </sheetView>
  </sheetViews>
  <sheetFormatPr defaultColWidth="10.6640625" defaultRowHeight="15.5"/>
  <cols>
    <col min="4" max="6" width="10.83203125" style="106"/>
  </cols>
  <sheetData>
    <row r="1" spans="1:58">
      <c r="A1" t="s">
        <v>38</v>
      </c>
      <c r="B1" t="s">
        <v>39</v>
      </c>
      <c r="C1" t="s">
        <v>40</v>
      </c>
      <c r="D1" s="106" t="s">
        <v>238</v>
      </c>
      <c r="E1" s="106" t="s">
        <v>41</v>
      </c>
      <c r="F1" s="106" t="s">
        <v>42</v>
      </c>
      <c r="G1" t="s">
        <v>43</v>
      </c>
      <c r="H1" t="s">
        <v>44</v>
      </c>
      <c r="I1" t="s">
        <v>45</v>
      </c>
      <c r="J1" t="s">
        <v>46</v>
      </c>
      <c r="K1" t="s">
        <v>47</v>
      </c>
      <c r="L1" t="s">
        <v>48</v>
      </c>
      <c r="M1" t="s">
        <v>49</v>
      </c>
      <c r="N1" t="s">
        <v>50</v>
      </c>
      <c r="O1" t="s">
        <v>51</v>
      </c>
      <c r="P1" t="s">
        <v>52</v>
      </c>
      <c r="Q1" t="s">
        <v>53</v>
      </c>
      <c r="R1" t="s">
        <v>54</v>
      </c>
      <c r="S1" t="s">
        <v>55</v>
      </c>
      <c r="T1" t="s">
        <v>56</v>
      </c>
      <c r="U1" t="s">
        <v>57</v>
      </c>
      <c r="V1" t="s">
        <v>58</v>
      </c>
      <c r="W1" t="s">
        <v>59</v>
      </c>
      <c r="X1" t="s">
        <v>60</v>
      </c>
      <c r="Y1" t="s">
        <v>61</v>
      </c>
      <c r="Z1" t="s">
        <v>62</v>
      </c>
      <c r="AA1" t="s">
        <v>63</v>
      </c>
      <c r="AB1" t="s">
        <v>64</v>
      </c>
      <c r="AC1" t="s">
        <v>65</v>
      </c>
      <c r="AD1" t="s">
        <v>66</v>
      </c>
      <c r="AE1" t="s">
        <v>67</v>
      </c>
      <c r="AF1" t="s">
        <v>68</v>
      </c>
      <c r="AG1" t="s">
        <v>69</v>
      </c>
      <c r="AH1" t="s">
        <v>70</v>
      </c>
      <c r="AI1" t="s">
        <v>71</v>
      </c>
      <c r="AJ1" t="s">
        <v>72</v>
      </c>
      <c r="AK1" t="s">
        <v>73</v>
      </c>
      <c r="AL1" t="s">
        <v>74</v>
      </c>
      <c r="AM1" t="s">
        <v>75</v>
      </c>
      <c r="AN1" t="s">
        <v>76</v>
      </c>
      <c r="AO1" t="s">
        <v>77</v>
      </c>
      <c r="AP1" t="s">
        <v>78</v>
      </c>
      <c r="AQ1" t="s">
        <v>79</v>
      </c>
      <c r="AR1" t="s">
        <v>80</v>
      </c>
      <c r="AS1" t="s">
        <v>81</v>
      </c>
      <c r="AT1" t="s">
        <v>82</v>
      </c>
      <c r="AU1" t="s">
        <v>83</v>
      </c>
      <c r="AV1" t="s">
        <v>84</v>
      </c>
      <c r="AW1" t="s">
        <v>85</v>
      </c>
      <c r="AX1" t="s">
        <v>86</v>
      </c>
      <c r="AY1" t="s">
        <v>87</v>
      </c>
      <c r="AZ1" t="s">
        <v>88</v>
      </c>
      <c r="BA1" t="s">
        <v>89</v>
      </c>
      <c r="BB1" t="s">
        <v>90</v>
      </c>
      <c r="BC1" t="s">
        <v>91</v>
      </c>
      <c r="BD1" t="s">
        <v>92</v>
      </c>
      <c r="BE1" t="s">
        <v>93</v>
      </c>
      <c r="BF1" t="s">
        <v>94</v>
      </c>
    </row>
    <row r="2" spans="1:58">
      <c r="A2" t="s">
        <v>129</v>
      </c>
      <c r="B2" t="s">
        <v>210</v>
      </c>
      <c r="C2" t="s">
        <v>33</v>
      </c>
      <c r="D2" s="106">
        <v>0</v>
      </c>
      <c r="E2" s="106">
        <f>G2*4</f>
        <v>0</v>
      </c>
      <c r="F2" s="106">
        <f>H2*4</f>
        <v>0</v>
      </c>
      <c r="I2">
        <v>525</v>
      </c>
      <c r="J2">
        <v>1</v>
      </c>
      <c r="K2">
        <v>524</v>
      </c>
      <c r="L2">
        <v>1</v>
      </c>
      <c r="M2">
        <v>0</v>
      </c>
      <c r="N2">
        <v>0</v>
      </c>
      <c r="O2">
        <v>524</v>
      </c>
      <c r="P2">
        <v>2.2430332460587001</v>
      </c>
      <c r="X2">
        <v>11017.896484375</v>
      </c>
      <c r="AL2">
        <v>12237.986328125</v>
      </c>
      <c r="AM2">
        <v>9283.9813866069308</v>
      </c>
      <c r="AN2">
        <v>9289.6080626860094</v>
      </c>
    </row>
    <row r="3" spans="1:58">
      <c r="A3" t="s">
        <v>129</v>
      </c>
      <c r="B3" t="s">
        <v>210</v>
      </c>
      <c r="C3" t="s">
        <v>240</v>
      </c>
      <c r="D3" s="106">
        <v>0</v>
      </c>
      <c r="E3" s="106">
        <f t="shared" ref="E3:E66" si="0">G3*4</f>
        <v>0</v>
      </c>
      <c r="F3" s="106">
        <f t="shared" ref="F3:F66" si="1">H3*4</f>
        <v>0</v>
      </c>
      <c r="I3">
        <v>525</v>
      </c>
      <c r="J3">
        <v>1</v>
      </c>
      <c r="K3">
        <v>524</v>
      </c>
      <c r="L3">
        <v>1</v>
      </c>
      <c r="M3">
        <v>0</v>
      </c>
      <c r="N3">
        <v>0</v>
      </c>
      <c r="O3">
        <v>524</v>
      </c>
      <c r="P3">
        <v>2.2430332460587001</v>
      </c>
      <c r="X3">
        <v>5792.08447265625</v>
      </c>
      <c r="AL3">
        <v>6424.7236328125</v>
      </c>
      <c r="AM3">
        <v>4941.3251226294096</v>
      </c>
      <c r="AN3">
        <v>4944.1506436011896</v>
      </c>
    </row>
    <row r="4" spans="1:58">
      <c r="A4" t="s">
        <v>130</v>
      </c>
      <c r="B4" t="s">
        <v>211</v>
      </c>
      <c r="C4" t="s">
        <v>33</v>
      </c>
      <c r="D4" s="106">
        <v>0.27491643428802404</v>
      </c>
      <c r="E4" s="106">
        <f t="shared" si="0"/>
        <v>1.3131457567214959</v>
      </c>
      <c r="F4" s="106">
        <f t="shared" si="1"/>
        <v>1.1546167545020599E-2</v>
      </c>
      <c r="G4">
        <v>0.32828643918037398</v>
      </c>
      <c r="H4">
        <v>2.8865418862551498E-3</v>
      </c>
      <c r="I4">
        <v>17118</v>
      </c>
      <c r="J4">
        <v>1</v>
      </c>
      <c r="K4">
        <v>17117</v>
      </c>
      <c r="L4">
        <v>0</v>
      </c>
      <c r="M4">
        <v>1</v>
      </c>
      <c r="N4">
        <v>147</v>
      </c>
      <c r="O4">
        <v>16970</v>
      </c>
      <c r="P4">
        <v>0</v>
      </c>
      <c r="X4">
        <v>11017.896484375</v>
      </c>
      <c r="AA4" t="s">
        <v>240</v>
      </c>
      <c r="AB4">
        <v>6.7736679746207302E-3</v>
      </c>
      <c r="AE4">
        <v>2.2846074005257299E-2</v>
      </c>
      <c r="AF4">
        <v>0</v>
      </c>
      <c r="AG4">
        <v>0.67280940990914795</v>
      </c>
      <c r="AJ4">
        <v>2.2584954363007399</v>
      </c>
      <c r="AK4">
        <v>0</v>
      </c>
      <c r="AL4">
        <v>12058.8427734375</v>
      </c>
      <c r="AM4">
        <v>8058.8479879229599</v>
      </c>
      <c r="AN4">
        <v>8059.0816597763096</v>
      </c>
      <c r="AS4">
        <v>0.17107421159744299</v>
      </c>
      <c r="AT4">
        <v>1.8625192344188701E-2</v>
      </c>
      <c r="BA4">
        <v>1.43067983826603E-2</v>
      </c>
      <c r="BB4">
        <v>0</v>
      </c>
      <c r="BE4">
        <v>1.41601982907381</v>
      </c>
      <c r="BF4">
        <v>0</v>
      </c>
    </row>
    <row r="5" spans="1:58">
      <c r="A5" t="s">
        <v>130</v>
      </c>
      <c r="B5" t="s">
        <v>211</v>
      </c>
      <c r="C5" t="s">
        <v>240</v>
      </c>
      <c r="D5" s="106">
        <v>40.586053466796798</v>
      </c>
      <c r="E5" s="106">
        <f t="shared" si="0"/>
        <v>47.1517143249512</v>
      </c>
      <c r="F5" s="106">
        <f t="shared" si="1"/>
        <v>34.029541015625</v>
      </c>
      <c r="G5">
        <v>11.7879285812378</v>
      </c>
      <c r="H5">
        <v>8.50738525390625</v>
      </c>
      <c r="I5">
        <v>17118</v>
      </c>
      <c r="J5">
        <v>147</v>
      </c>
      <c r="K5">
        <v>16971</v>
      </c>
      <c r="L5">
        <v>0</v>
      </c>
      <c r="M5">
        <v>1</v>
      </c>
      <c r="N5">
        <v>147</v>
      </c>
      <c r="O5">
        <v>16970</v>
      </c>
      <c r="P5">
        <v>0</v>
      </c>
      <c r="X5">
        <v>5366.552734375</v>
      </c>
      <c r="AL5">
        <v>6184.2292430644102</v>
      </c>
      <c r="AM5">
        <v>3485.2274476554198</v>
      </c>
      <c r="AN5">
        <v>3508.4049954954298</v>
      </c>
      <c r="AS5">
        <v>10.983684539794901</v>
      </c>
      <c r="AT5">
        <v>9.30993747711182</v>
      </c>
    </row>
    <row r="6" spans="1:58">
      <c r="A6" t="s">
        <v>131</v>
      </c>
      <c r="B6" t="s">
        <v>212</v>
      </c>
      <c r="C6" t="s">
        <v>33</v>
      </c>
      <c r="D6" s="106">
        <v>0</v>
      </c>
      <c r="E6" s="106">
        <f t="shared" si="0"/>
        <v>0.83186250925063998</v>
      </c>
      <c r="F6" s="106">
        <f t="shared" si="1"/>
        <v>0</v>
      </c>
      <c r="G6">
        <v>0.20796562731266</v>
      </c>
      <c r="H6">
        <v>0</v>
      </c>
      <c r="I6">
        <v>16950</v>
      </c>
      <c r="J6">
        <v>0</v>
      </c>
      <c r="K6">
        <v>16950</v>
      </c>
      <c r="L6">
        <v>0</v>
      </c>
      <c r="M6">
        <v>0</v>
      </c>
      <c r="N6">
        <v>115</v>
      </c>
      <c r="O6">
        <v>16835</v>
      </c>
      <c r="P6">
        <v>0</v>
      </c>
      <c r="X6">
        <v>11017.896484375</v>
      </c>
      <c r="AA6" t="s">
        <v>240</v>
      </c>
      <c r="AL6">
        <v>0</v>
      </c>
      <c r="AM6">
        <v>8258.1605557439998</v>
      </c>
      <c r="AN6">
        <v>8258.1605557440507</v>
      </c>
      <c r="AS6">
        <v>9.5023788511753096E-2</v>
      </c>
      <c r="AT6">
        <v>0</v>
      </c>
    </row>
    <row r="7" spans="1:58">
      <c r="A7" t="s">
        <v>131</v>
      </c>
      <c r="B7" t="s">
        <v>212</v>
      </c>
      <c r="C7" t="s">
        <v>240</v>
      </c>
      <c r="D7" s="106">
        <v>32.036618041992199</v>
      </c>
      <c r="E7" s="106">
        <f t="shared" si="0"/>
        <v>37.895637512207038</v>
      </c>
      <c r="F7" s="106">
        <f t="shared" si="1"/>
        <v>26.184883117675799</v>
      </c>
      <c r="G7">
        <v>9.4739093780517596</v>
      </c>
      <c r="H7">
        <v>6.5462207794189498</v>
      </c>
      <c r="I7">
        <v>16950</v>
      </c>
      <c r="J7">
        <v>115</v>
      </c>
      <c r="K7">
        <v>16835</v>
      </c>
      <c r="L7">
        <v>0</v>
      </c>
      <c r="M7">
        <v>0</v>
      </c>
      <c r="N7">
        <v>115</v>
      </c>
      <c r="O7">
        <v>16835</v>
      </c>
      <c r="P7">
        <v>0</v>
      </c>
      <c r="X7">
        <v>5366.552734375</v>
      </c>
      <c r="AL7">
        <v>6201.1750891643997</v>
      </c>
      <c r="AM7">
        <v>3587.06238080198</v>
      </c>
      <c r="AN7">
        <v>3604.7982487348299</v>
      </c>
      <c r="AS7">
        <v>8.7562503814697301</v>
      </c>
      <c r="AT7">
        <v>7.2625322341918901</v>
      </c>
    </row>
    <row r="8" spans="1:58">
      <c r="A8" t="s">
        <v>132</v>
      </c>
      <c r="B8" t="s">
        <v>213</v>
      </c>
      <c r="C8" t="s">
        <v>33</v>
      </c>
      <c r="D8" s="106">
        <v>0</v>
      </c>
      <c r="E8" s="106">
        <f t="shared" si="0"/>
        <v>0.84751415252685602</v>
      </c>
      <c r="F8" s="106">
        <f t="shared" si="1"/>
        <v>0</v>
      </c>
      <c r="G8">
        <v>0.21187853813171401</v>
      </c>
      <c r="H8">
        <v>0</v>
      </c>
      <c r="I8">
        <v>16637</v>
      </c>
      <c r="J8">
        <v>0</v>
      </c>
      <c r="K8">
        <v>16637</v>
      </c>
      <c r="L8">
        <v>0</v>
      </c>
      <c r="M8">
        <v>0</v>
      </c>
      <c r="N8">
        <v>141</v>
      </c>
      <c r="O8">
        <v>16496</v>
      </c>
      <c r="P8">
        <v>0</v>
      </c>
      <c r="X8">
        <v>11017.896484375</v>
      </c>
      <c r="AA8" t="s">
        <v>240</v>
      </c>
      <c r="AL8">
        <v>0</v>
      </c>
      <c r="AM8">
        <v>8122.9043239348903</v>
      </c>
      <c r="AN8">
        <v>8122.9043239348903</v>
      </c>
      <c r="AS8">
        <v>9.6811585128307301E-2</v>
      </c>
      <c r="AT8">
        <v>0</v>
      </c>
    </row>
    <row r="9" spans="1:58">
      <c r="A9" t="s">
        <v>132</v>
      </c>
      <c r="B9" t="s">
        <v>213</v>
      </c>
      <c r="C9" t="s">
        <v>240</v>
      </c>
      <c r="D9" s="106">
        <v>40.052722167968803</v>
      </c>
      <c r="E9" s="106">
        <f t="shared" si="0"/>
        <v>46.668563842773601</v>
      </c>
      <c r="F9" s="106">
        <f t="shared" si="1"/>
        <v>33.446166992187521</v>
      </c>
      <c r="G9">
        <v>11.6671409606934</v>
      </c>
      <c r="H9">
        <v>8.3615417480468803</v>
      </c>
      <c r="I9">
        <v>16637</v>
      </c>
      <c r="J9">
        <v>141</v>
      </c>
      <c r="K9">
        <v>16496</v>
      </c>
      <c r="L9">
        <v>0</v>
      </c>
      <c r="M9">
        <v>0</v>
      </c>
      <c r="N9">
        <v>141</v>
      </c>
      <c r="O9">
        <v>16496</v>
      </c>
      <c r="P9">
        <v>0</v>
      </c>
      <c r="X9">
        <v>5366.552734375</v>
      </c>
      <c r="AL9">
        <v>6321.4112159242004</v>
      </c>
      <c r="AM9">
        <v>3566.95948489584</v>
      </c>
      <c r="AN9">
        <v>3590.3036992418802</v>
      </c>
      <c r="AS9">
        <v>10.856746673584</v>
      </c>
      <c r="AT9">
        <v>9.1702175140380895</v>
      </c>
    </row>
    <row r="10" spans="1:58">
      <c r="A10" t="s">
        <v>133</v>
      </c>
      <c r="B10" t="s">
        <v>214</v>
      </c>
      <c r="C10" t="s">
        <v>33</v>
      </c>
      <c r="D10" s="106">
        <v>0.57751517295837407</v>
      </c>
      <c r="E10" s="106">
        <f t="shared" si="0"/>
        <v>1.850031137466432</v>
      </c>
      <c r="F10" s="106">
        <f t="shared" si="1"/>
        <v>8.7488986551761599E-2</v>
      </c>
      <c r="G10">
        <v>0.462507784366608</v>
      </c>
      <c r="H10">
        <v>2.18722466379404E-2</v>
      </c>
      <c r="I10">
        <v>16298</v>
      </c>
      <c r="J10">
        <v>2</v>
      </c>
      <c r="K10">
        <v>16296</v>
      </c>
      <c r="L10">
        <v>0</v>
      </c>
      <c r="M10">
        <v>2</v>
      </c>
      <c r="N10">
        <v>128</v>
      </c>
      <c r="O10">
        <v>16168</v>
      </c>
      <c r="P10">
        <v>0</v>
      </c>
      <c r="X10">
        <v>11017.896484375</v>
      </c>
      <c r="AA10" t="s">
        <v>240</v>
      </c>
      <c r="AB10">
        <v>1.55645192195294E-2</v>
      </c>
      <c r="AE10">
        <v>3.9468085816937303E-2</v>
      </c>
      <c r="AF10">
        <v>0</v>
      </c>
      <c r="AG10">
        <v>1.5325977744369099</v>
      </c>
      <c r="AJ10">
        <v>3.8502467885845899</v>
      </c>
      <c r="AK10">
        <v>0</v>
      </c>
      <c r="AL10">
        <v>11766.83203125</v>
      </c>
      <c r="AM10">
        <v>8124.6485566039501</v>
      </c>
      <c r="AN10">
        <v>8125.0955051221299</v>
      </c>
      <c r="AS10">
        <v>0.27758395671844499</v>
      </c>
      <c r="AT10">
        <v>6.2658220529556302E-2</v>
      </c>
      <c r="BA10">
        <v>2.72307765723123E-2</v>
      </c>
      <c r="BB10">
        <v>3.8982618667464698E-3</v>
      </c>
      <c r="BE10">
        <v>2.6637381731840302</v>
      </c>
      <c r="BF10">
        <v>0.40145737568978501</v>
      </c>
    </row>
    <row r="11" spans="1:58">
      <c r="A11" t="s">
        <v>133</v>
      </c>
      <c r="B11" t="s">
        <v>214</v>
      </c>
      <c r="C11" t="s">
        <v>240</v>
      </c>
      <c r="D11" s="106">
        <v>37.104595947265601</v>
      </c>
      <c r="E11" s="106">
        <f t="shared" si="0"/>
        <v>43.537055969238402</v>
      </c>
      <c r="F11" s="106">
        <f t="shared" si="1"/>
        <v>30.680925369262681</v>
      </c>
      <c r="G11">
        <v>10.884263992309601</v>
      </c>
      <c r="H11">
        <v>7.6702313423156703</v>
      </c>
      <c r="I11">
        <v>16298</v>
      </c>
      <c r="J11">
        <v>128</v>
      </c>
      <c r="K11">
        <v>16170</v>
      </c>
      <c r="L11">
        <v>0</v>
      </c>
      <c r="M11">
        <v>2</v>
      </c>
      <c r="N11">
        <v>128</v>
      </c>
      <c r="O11">
        <v>16168</v>
      </c>
      <c r="P11">
        <v>0</v>
      </c>
      <c r="X11">
        <v>5366.552734375</v>
      </c>
      <c r="AL11">
        <v>6344.2789115905798</v>
      </c>
      <c r="AM11">
        <v>3540.5971029249799</v>
      </c>
      <c r="AN11">
        <v>3562.61644710887</v>
      </c>
      <c r="AS11">
        <v>10.096341133117701</v>
      </c>
      <c r="AT11">
        <v>8.4565296173095703</v>
      </c>
    </row>
    <row r="12" spans="1:58">
      <c r="A12" t="s">
        <v>134</v>
      </c>
      <c r="B12" t="s">
        <v>215</v>
      </c>
      <c r="C12" t="s">
        <v>33</v>
      </c>
      <c r="D12" s="106">
        <v>0</v>
      </c>
      <c r="E12" s="106">
        <f t="shared" si="0"/>
        <v>0.806638002395628</v>
      </c>
      <c r="F12" s="106">
        <f t="shared" si="1"/>
        <v>0</v>
      </c>
      <c r="G12">
        <v>0.201659500598907</v>
      </c>
      <c r="H12">
        <v>0</v>
      </c>
      <c r="I12">
        <v>17480</v>
      </c>
      <c r="J12">
        <v>0</v>
      </c>
      <c r="K12">
        <v>17480</v>
      </c>
      <c r="L12">
        <v>0</v>
      </c>
      <c r="M12">
        <v>0</v>
      </c>
      <c r="N12">
        <v>106</v>
      </c>
      <c r="O12">
        <v>17374</v>
      </c>
      <c r="P12">
        <v>0</v>
      </c>
      <c r="X12">
        <v>11017.896484375</v>
      </c>
      <c r="AA12" t="s">
        <v>240</v>
      </c>
      <c r="AL12">
        <v>0</v>
      </c>
      <c r="AM12">
        <v>8144.6170474403798</v>
      </c>
      <c r="AN12">
        <v>8144.6170474403798</v>
      </c>
      <c r="AS12">
        <v>9.2142522335052504E-2</v>
      </c>
      <c r="AT12">
        <v>0</v>
      </c>
    </row>
    <row r="13" spans="1:58">
      <c r="A13" t="s">
        <v>134</v>
      </c>
      <c r="B13" t="s">
        <v>215</v>
      </c>
      <c r="C13" t="s">
        <v>240</v>
      </c>
      <c r="D13" s="106">
        <v>28.623690795898398</v>
      </c>
      <c r="E13" s="106">
        <f t="shared" si="0"/>
        <v>34.07600402832032</v>
      </c>
      <c r="F13" s="106">
        <f t="shared" si="1"/>
        <v>23.177684783935561</v>
      </c>
      <c r="G13">
        <v>8.5190010070800799</v>
      </c>
      <c r="H13">
        <v>5.7944211959838903</v>
      </c>
      <c r="I13">
        <v>17480</v>
      </c>
      <c r="J13">
        <v>106</v>
      </c>
      <c r="K13">
        <v>17374</v>
      </c>
      <c r="L13">
        <v>0</v>
      </c>
      <c r="M13">
        <v>0</v>
      </c>
      <c r="N13">
        <v>106</v>
      </c>
      <c r="O13">
        <v>17374</v>
      </c>
      <c r="P13">
        <v>0</v>
      </c>
      <c r="X13">
        <v>5366.552734375</v>
      </c>
      <c r="AL13">
        <v>6300.98964014593</v>
      </c>
      <c r="AM13">
        <v>3550.8032370455699</v>
      </c>
      <c r="AN13">
        <v>3567.4805687806202</v>
      </c>
      <c r="AS13">
        <v>7.85117435455322</v>
      </c>
      <c r="AT13">
        <v>6.46108198165894</v>
      </c>
    </row>
    <row r="14" spans="1:58">
      <c r="A14" t="s">
        <v>135</v>
      </c>
      <c r="B14" t="s">
        <v>216</v>
      </c>
      <c r="C14" t="s">
        <v>33</v>
      </c>
      <c r="D14" s="106">
        <v>0</v>
      </c>
      <c r="E14" s="106">
        <f t="shared" si="0"/>
        <v>0.86097043752670399</v>
      </c>
      <c r="F14" s="106">
        <f t="shared" si="1"/>
        <v>0</v>
      </c>
      <c r="G14">
        <v>0.215242609381676</v>
      </c>
      <c r="H14">
        <v>0</v>
      </c>
      <c r="I14">
        <v>16377</v>
      </c>
      <c r="J14">
        <v>0</v>
      </c>
      <c r="K14">
        <v>16377</v>
      </c>
      <c r="L14">
        <v>0</v>
      </c>
      <c r="M14">
        <v>0</v>
      </c>
      <c r="N14">
        <v>129</v>
      </c>
      <c r="O14">
        <v>16248</v>
      </c>
      <c r="P14">
        <v>0</v>
      </c>
      <c r="X14">
        <v>11017.896484375</v>
      </c>
      <c r="AA14" t="s">
        <v>240</v>
      </c>
      <c r="AL14">
        <v>0</v>
      </c>
      <c r="AM14">
        <v>8110.0364702593597</v>
      </c>
      <c r="AN14">
        <v>8110.0364702593597</v>
      </c>
      <c r="AS14">
        <v>9.8348632454872104E-2</v>
      </c>
      <c r="AT14">
        <v>0</v>
      </c>
    </row>
    <row r="15" spans="1:58">
      <c r="A15" t="s">
        <v>135</v>
      </c>
      <c r="B15" t="s">
        <v>216</v>
      </c>
      <c r="C15" t="s">
        <v>240</v>
      </c>
      <c r="D15" s="106">
        <v>37.214526367187602</v>
      </c>
      <c r="E15" s="106">
        <f t="shared" si="0"/>
        <v>43.640983581542798</v>
      </c>
      <c r="F15" s="106">
        <f t="shared" si="1"/>
        <v>30.796838760375959</v>
      </c>
      <c r="G15">
        <v>10.9102458953857</v>
      </c>
      <c r="H15">
        <v>7.6992096900939897</v>
      </c>
      <c r="I15">
        <v>16377</v>
      </c>
      <c r="J15">
        <v>129</v>
      </c>
      <c r="K15">
        <v>16248</v>
      </c>
      <c r="L15">
        <v>0</v>
      </c>
      <c r="M15">
        <v>0</v>
      </c>
      <c r="N15">
        <v>129</v>
      </c>
      <c r="O15">
        <v>16248</v>
      </c>
      <c r="P15">
        <v>0</v>
      </c>
      <c r="X15">
        <v>5366.552734375</v>
      </c>
      <c r="AL15">
        <v>6232.5552628391497</v>
      </c>
      <c r="AM15">
        <v>3551.9389303142598</v>
      </c>
      <c r="AN15">
        <v>3573.05387852796</v>
      </c>
      <c r="AS15">
        <v>10.123059272766101</v>
      </c>
      <c r="AT15">
        <v>8.4847755432128906</v>
      </c>
    </row>
    <row r="16" spans="1:58">
      <c r="A16" t="s">
        <v>136</v>
      </c>
      <c r="B16" t="s">
        <v>217</v>
      </c>
      <c r="C16" t="s">
        <v>33</v>
      </c>
      <c r="D16" s="106">
        <v>0</v>
      </c>
      <c r="E16" s="106">
        <f t="shared" si="0"/>
        <v>0</v>
      </c>
      <c r="F16" s="106">
        <f t="shared" si="1"/>
        <v>0</v>
      </c>
      <c r="I16">
        <v>844</v>
      </c>
      <c r="J16">
        <v>1</v>
      </c>
      <c r="K16">
        <v>843</v>
      </c>
      <c r="L16">
        <v>1</v>
      </c>
      <c r="M16">
        <v>0</v>
      </c>
      <c r="N16">
        <v>9</v>
      </c>
      <c r="O16">
        <v>834</v>
      </c>
      <c r="P16">
        <v>1.39474892254089</v>
      </c>
      <c r="X16">
        <v>11017.896484375</v>
      </c>
      <c r="AL16">
        <v>13584.25</v>
      </c>
      <c r="AM16">
        <v>8824.3743009555892</v>
      </c>
      <c r="AN16">
        <v>8830.0139641061105</v>
      </c>
    </row>
    <row r="17" spans="1:58">
      <c r="A17" t="s">
        <v>136</v>
      </c>
      <c r="B17" t="s">
        <v>217</v>
      </c>
      <c r="C17" t="s">
        <v>240</v>
      </c>
      <c r="D17" s="106">
        <v>0</v>
      </c>
      <c r="E17" s="106">
        <f t="shared" si="0"/>
        <v>0</v>
      </c>
      <c r="F17" s="106">
        <f t="shared" si="1"/>
        <v>0</v>
      </c>
      <c r="I17">
        <v>844</v>
      </c>
      <c r="J17">
        <v>10</v>
      </c>
      <c r="K17">
        <v>834</v>
      </c>
      <c r="L17">
        <v>1</v>
      </c>
      <c r="M17">
        <v>0</v>
      </c>
      <c r="N17">
        <v>9</v>
      </c>
      <c r="O17">
        <v>834</v>
      </c>
      <c r="P17">
        <v>1.39474892254089</v>
      </c>
      <c r="X17">
        <v>5366.552734375</v>
      </c>
      <c r="AL17">
        <v>6454.3010253906295</v>
      </c>
      <c r="AM17">
        <v>4550.9816365413499</v>
      </c>
      <c r="AN17">
        <v>4573.5328141343598</v>
      </c>
    </row>
    <row r="18" spans="1:58">
      <c r="A18" t="s">
        <v>241</v>
      </c>
      <c r="B18" t="s">
        <v>7</v>
      </c>
      <c r="C18" t="s">
        <v>33</v>
      </c>
      <c r="D18" s="106">
        <v>0.65291461944579998</v>
      </c>
      <c r="E18" s="106">
        <f t="shared" si="0"/>
        <v>3.1191375255584721</v>
      </c>
      <c r="F18" s="106">
        <f t="shared" si="1"/>
        <v>2.742059342563152E-2</v>
      </c>
      <c r="G18">
        <v>0.77978438138961803</v>
      </c>
      <c r="H18">
        <v>6.8551483564078799E-3</v>
      </c>
      <c r="I18">
        <v>7208</v>
      </c>
      <c r="J18">
        <v>1</v>
      </c>
      <c r="K18">
        <v>7207</v>
      </c>
      <c r="L18">
        <v>0</v>
      </c>
      <c r="M18">
        <v>1</v>
      </c>
      <c r="N18">
        <v>0</v>
      </c>
      <c r="O18">
        <v>7207</v>
      </c>
      <c r="P18">
        <v>0</v>
      </c>
      <c r="X18">
        <v>11017.896484375</v>
      </c>
      <c r="AA18" t="s">
        <v>240</v>
      </c>
      <c r="AG18">
        <v>100</v>
      </c>
      <c r="AJ18">
        <v>249.82075188354301</v>
      </c>
      <c r="AK18">
        <v>0</v>
      </c>
      <c r="AL18">
        <v>13571.1962890625</v>
      </c>
      <c r="AM18">
        <v>8947.2164684182899</v>
      </c>
      <c r="AN18">
        <v>8947.8579750526897</v>
      </c>
      <c r="AS18">
        <v>0.40631812810897799</v>
      </c>
      <c r="AT18">
        <v>4.4232729822397197E-2</v>
      </c>
      <c r="BE18">
        <v>168.451751811424</v>
      </c>
      <c r="BF18">
        <v>31.5482481885761</v>
      </c>
    </row>
    <row r="19" spans="1:58">
      <c r="A19" t="s">
        <v>241</v>
      </c>
      <c r="B19" t="s">
        <v>7</v>
      </c>
      <c r="C19" t="s">
        <v>240</v>
      </c>
      <c r="D19" s="106">
        <v>0</v>
      </c>
      <c r="E19" s="106">
        <f t="shared" si="0"/>
        <v>1.956403255462648</v>
      </c>
      <c r="F19" s="106">
        <f t="shared" si="1"/>
        <v>0</v>
      </c>
      <c r="G19">
        <v>0.48910081386566201</v>
      </c>
      <c r="H19">
        <v>0</v>
      </c>
      <c r="I19">
        <v>7208</v>
      </c>
      <c r="J19">
        <v>0</v>
      </c>
      <c r="K19">
        <v>7208</v>
      </c>
      <c r="L19">
        <v>0</v>
      </c>
      <c r="M19">
        <v>1</v>
      </c>
      <c r="N19">
        <v>0</v>
      </c>
      <c r="O19">
        <v>7207</v>
      </c>
      <c r="P19">
        <v>0</v>
      </c>
      <c r="X19">
        <v>5366.552734375</v>
      </c>
      <c r="AL19">
        <v>0</v>
      </c>
      <c r="AM19">
        <v>4029.1629488285598</v>
      </c>
      <c r="AN19">
        <v>4029.1629488285598</v>
      </c>
      <c r="AS19">
        <v>0.223465755581856</v>
      </c>
      <c r="AT19">
        <v>0</v>
      </c>
    </row>
    <row r="20" spans="1:58">
      <c r="A20" t="s">
        <v>137</v>
      </c>
      <c r="B20" t="s">
        <v>218</v>
      </c>
      <c r="C20" t="s">
        <v>33</v>
      </c>
      <c r="D20" s="106">
        <v>0</v>
      </c>
      <c r="E20" s="106">
        <f t="shared" si="0"/>
        <v>0.89792835712432795</v>
      </c>
      <c r="F20" s="106">
        <f t="shared" si="1"/>
        <v>0</v>
      </c>
      <c r="G20">
        <v>0.22448208928108199</v>
      </c>
      <c r="H20">
        <v>0</v>
      </c>
      <c r="I20">
        <v>15703</v>
      </c>
      <c r="J20">
        <v>0</v>
      </c>
      <c r="K20">
        <v>15703</v>
      </c>
      <c r="L20">
        <v>0</v>
      </c>
      <c r="M20">
        <v>0</v>
      </c>
      <c r="N20">
        <v>131</v>
      </c>
      <c r="O20">
        <v>15572</v>
      </c>
      <c r="P20">
        <v>0</v>
      </c>
      <c r="X20">
        <v>11017.896484375</v>
      </c>
      <c r="AA20" t="s">
        <v>240</v>
      </c>
      <c r="AL20">
        <v>0</v>
      </c>
      <c r="AM20">
        <v>8007.4473601531199</v>
      </c>
      <c r="AN20">
        <v>8007.4473601531199</v>
      </c>
      <c r="AS20">
        <v>0.10257010906934701</v>
      </c>
      <c r="AT20">
        <v>0</v>
      </c>
    </row>
    <row r="21" spans="1:58">
      <c r="A21" t="s">
        <v>137</v>
      </c>
      <c r="B21" t="s">
        <v>218</v>
      </c>
      <c r="C21" t="s">
        <v>240</v>
      </c>
      <c r="D21" s="106">
        <v>39.422808837890599</v>
      </c>
      <c r="E21" s="106">
        <f t="shared" si="0"/>
        <v>46.178676605224801</v>
      </c>
      <c r="F21" s="106">
        <f t="shared" si="1"/>
        <v>32.676628112792962</v>
      </c>
      <c r="G21">
        <v>11.5446691513062</v>
      </c>
      <c r="H21">
        <v>8.1691570281982404</v>
      </c>
      <c r="I21">
        <v>15703</v>
      </c>
      <c r="J21">
        <v>131</v>
      </c>
      <c r="K21">
        <v>15572</v>
      </c>
      <c r="L21">
        <v>0</v>
      </c>
      <c r="M21">
        <v>0</v>
      </c>
      <c r="N21">
        <v>131</v>
      </c>
      <c r="O21">
        <v>15572</v>
      </c>
      <c r="P21">
        <v>0</v>
      </c>
      <c r="X21">
        <v>5366.552734375</v>
      </c>
      <c r="AL21">
        <v>6240.9266273556796</v>
      </c>
      <c r="AM21">
        <v>3492.93230539553</v>
      </c>
      <c r="AN21">
        <v>3515.85704946842</v>
      </c>
      <c r="AS21">
        <v>10.717116355896</v>
      </c>
      <c r="AT21">
        <v>8.9949178695678693</v>
      </c>
    </row>
    <row r="22" spans="1:58">
      <c r="A22" t="s">
        <v>138</v>
      </c>
      <c r="B22" t="s">
        <v>219</v>
      </c>
      <c r="C22" t="s">
        <v>33</v>
      </c>
      <c r="D22" s="106">
        <v>0</v>
      </c>
      <c r="E22" s="106">
        <f t="shared" si="0"/>
        <v>0.80946302413940396</v>
      </c>
      <c r="F22" s="106">
        <f t="shared" si="1"/>
        <v>0</v>
      </c>
      <c r="G22">
        <v>0.20236575603485099</v>
      </c>
      <c r="H22">
        <v>0</v>
      </c>
      <c r="I22">
        <v>17419</v>
      </c>
      <c r="J22">
        <v>0</v>
      </c>
      <c r="K22">
        <v>17419</v>
      </c>
      <c r="L22">
        <v>0</v>
      </c>
      <c r="M22">
        <v>0</v>
      </c>
      <c r="N22">
        <v>121</v>
      </c>
      <c r="O22">
        <v>17298</v>
      </c>
      <c r="P22">
        <v>0</v>
      </c>
      <c r="X22">
        <v>11017.896484375</v>
      </c>
      <c r="AA22" t="s">
        <v>240</v>
      </c>
      <c r="AL22">
        <v>0</v>
      </c>
      <c r="AM22">
        <v>8296.7786482814208</v>
      </c>
      <c r="AN22">
        <v>8296.7786482814008</v>
      </c>
      <c r="AS22">
        <v>9.2465206980705303E-2</v>
      </c>
      <c r="AT22">
        <v>0</v>
      </c>
    </row>
    <row r="23" spans="1:58">
      <c r="A23" t="s">
        <v>138</v>
      </c>
      <c r="B23" t="s">
        <v>219</v>
      </c>
      <c r="C23" t="s">
        <v>240</v>
      </c>
      <c r="D23" s="106">
        <v>32.803186035156202</v>
      </c>
      <c r="E23" s="106">
        <f t="shared" si="0"/>
        <v>38.65175628662108</v>
      </c>
      <c r="F23" s="106">
        <f t="shared" si="1"/>
        <v>26.961866378784158</v>
      </c>
      <c r="G23">
        <v>9.6629390716552699</v>
      </c>
      <c r="H23">
        <v>6.7404665946960396</v>
      </c>
      <c r="I23">
        <v>17419</v>
      </c>
      <c r="J23">
        <v>121</v>
      </c>
      <c r="K23">
        <v>17298</v>
      </c>
      <c r="L23">
        <v>0</v>
      </c>
      <c r="M23">
        <v>0</v>
      </c>
      <c r="N23">
        <v>121</v>
      </c>
      <c r="O23">
        <v>17298</v>
      </c>
      <c r="P23">
        <v>0</v>
      </c>
      <c r="X23">
        <v>5366.552734375</v>
      </c>
      <c r="AL23">
        <v>6265.7395241477298</v>
      </c>
      <c r="AM23">
        <v>3641.3718314786702</v>
      </c>
      <c r="AN23">
        <v>3659.6018384143599</v>
      </c>
      <c r="AS23">
        <v>8.9465608596801793</v>
      </c>
      <c r="AT23">
        <v>7.4555034637451199</v>
      </c>
    </row>
    <row r="24" spans="1:58">
      <c r="A24" t="s">
        <v>139</v>
      </c>
      <c r="B24" t="s">
        <v>220</v>
      </c>
      <c r="C24" t="s">
        <v>33</v>
      </c>
      <c r="D24" s="106">
        <v>0</v>
      </c>
      <c r="E24" s="106">
        <f t="shared" si="0"/>
        <v>0.90333634614944402</v>
      </c>
      <c r="F24" s="106">
        <f t="shared" si="1"/>
        <v>0</v>
      </c>
      <c r="G24">
        <v>0.22583408653736101</v>
      </c>
      <c r="H24">
        <v>0</v>
      </c>
      <c r="I24">
        <v>15609</v>
      </c>
      <c r="J24">
        <v>0</v>
      </c>
      <c r="K24">
        <v>15609</v>
      </c>
      <c r="L24">
        <v>0</v>
      </c>
      <c r="M24">
        <v>0</v>
      </c>
      <c r="N24">
        <v>129</v>
      </c>
      <c r="O24">
        <v>15480</v>
      </c>
      <c r="P24">
        <v>0</v>
      </c>
      <c r="X24">
        <v>11017.896484375</v>
      </c>
      <c r="AA24" t="s">
        <v>240</v>
      </c>
      <c r="AL24">
        <v>0</v>
      </c>
      <c r="AM24">
        <v>8324.6639444728899</v>
      </c>
      <c r="AN24">
        <v>8324.6639444728607</v>
      </c>
      <c r="AS24">
        <v>0.103187829256058</v>
      </c>
      <c r="AT24">
        <v>0</v>
      </c>
    </row>
    <row r="25" spans="1:58">
      <c r="A25" t="s">
        <v>139</v>
      </c>
      <c r="B25" t="s">
        <v>220</v>
      </c>
      <c r="C25" t="s">
        <v>240</v>
      </c>
      <c r="D25" s="106">
        <v>39.053192138671804</v>
      </c>
      <c r="E25" s="106">
        <f t="shared" si="0"/>
        <v>45.797386169433601</v>
      </c>
      <c r="F25" s="106">
        <f t="shared" si="1"/>
        <v>32.318645477294922</v>
      </c>
      <c r="G25">
        <v>11.4493465423584</v>
      </c>
      <c r="H25">
        <v>8.0796613693237305</v>
      </c>
      <c r="I25">
        <v>15609</v>
      </c>
      <c r="J25">
        <v>129</v>
      </c>
      <c r="K25">
        <v>15480</v>
      </c>
      <c r="L25">
        <v>0</v>
      </c>
      <c r="M25">
        <v>0</v>
      </c>
      <c r="N25">
        <v>129</v>
      </c>
      <c r="O25">
        <v>15480</v>
      </c>
      <c r="P25">
        <v>0</v>
      </c>
      <c r="X25">
        <v>5366.552734375</v>
      </c>
      <c r="AL25">
        <v>6430.8196765988396</v>
      </c>
      <c r="AM25">
        <v>3649.0602428663001</v>
      </c>
      <c r="AN25">
        <v>3672.0499902525198</v>
      </c>
      <c r="AS25">
        <v>10.6232242584229</v>
      </c>
      <c r="AT25">
        <v>8.9039983749389595</v>
      </c>
    </row>
    <row r="26" spans="1:58">
      <c r="A26" t="s">
        <v>140</v>
      </c>
      <c r="B26" t="s">
        <v>221</v>
      </c>
      <c r="C26" t="s">
        <v>33</v>
      </c>
      <c r="D26" s="106">
        <v>0</v>
      </c>
      <c r="E26" s="106">
        <f t="shared" si="0"/>
        <v>0.88496512174606401</v>
      </c>
      <c r="F26" s="106">
        <f t="shared" si="1"/>
        <v>0</v>
      </c>
      <c r="G26">
        <v>0.221241280436516</v>
      </c>
      <c r="H26">
        <v>0</v>
      </c>
      <c r="I26">
        <v>15933</v>
      </c>
      <c r="J26">
        <v>0</v>
      </c>
      <c r="K26">
        <v>15933</v>
      </c>
      <c r="L26">
        <v>0</v>
      </c>
      <c r="M26">
        <v>0</v>
      </c>
      <c r="N26">
        <v>123</v>
      </c>
      <c r="O26">
        <v>15810</v>
      </c>
      <c r="P26">
        <v>0</v>
      </c>
      <c r="X26">
        <v>11017.896484375</v>
      </c>
      <c r="AA26" t="s">
        <v>240</v>
      </c>
      <c r="AL26">
        <v>0</v>
      </c>
      <c r="AM26">
        <v>8297.9143953758503</v>
      </c>
      <c r="AN26">
        <v>8297.9143953758594</v>
      </c>
      <c r="AS26">
        <v>0.101089395582676</v>
      </c>
      <c r="AT26">
        <v>0</v>
      </c>
    </row>
    <row r="27" spans="1:58">
      <c r="A27" t="s">
        <v>140</v>
      </c>
      <c r="B27" t="s">
        <v>221</v>
      </c>
      <c r="C27" t="s">
        <v>240</v>
      </c>
      <c r="D27" s="106">
        <v>36.469546508789001</v>
      </c>
      <c r="E27" s="106">
        <f t="shared" si="0"/>
        <v>42.919143676757997</v>
      </c>
      <c r="F27" s="106">
        <f t="shared" si="1"/>
        <v>30.028778076171879</v>
      </c>
      <c r="G27">
        <v>10.729785919189499</v>
      </c>
      <c r="H27">
        <v>7.5071945190429696</v>
      </c>
      <c r="I27">
        <v>15933</v>
      </c>
      <c r="J27">
        <v>123</v>
      </c>
      <c r="K27">
        <v>15810</v>
      </c>
      <c r="L27">
        <v>0</v>
      </c>
      <c r="M27">
        <v>0</v>
      </c>
      <c r="N27">
        <v>123</v>
      </c>
      <c r="O27">
        <v>15810</v>
      </c>
      <c r="P27">
        <v>0</v>
      </c>
      <c r="X27">
        <v>5366.552734375</v>
      </c>
      <c r="AL27">
        <v>6406.3771913109804</v>
      </c>
      <c r="AM27">
        <v>3660.2569649258999</v>
      </c>
      <c r="AN27">
        <v>3681.4565373758701</v>
      </c>
      <c r="AS27">
        <v>9.9397640228271502</v>
      </c>
      <c r="AT27">
        <v>8.2955846786499006</v>
      </c>
    </row>
    <row r="28" spans="1:58">
      <c r="A28" t="s">
        <v>141</v>
      </c>
      <c r="B28" t="s">
        <v>222</v>
      </c>
      <c r="C28" t="s">
        <v>33</v>
      </c>
      <c r="D28" s="106">
        <v>0</v>
      </c>
      <c r="E28" s="106">
        <f t="shared" si="0"/>
        <v>0.92436134815215998</v>
      </c>
      <c r="F28" s="106">
        <f t="shared" si="1"/>
        <v>0</v>
      </c>
      <c r="G28">
        <v>0.23109033703803999</v>
      </c>
      <c r="H28">
        <v>0</v>
      </c>
      <c r="I28">
        <v>15254</v>
      </c>
      <c r="J28">
        <v>0</v>
      </c>
      <c r="K28">
        <v>15254</v>
      </c>
      <c r="L28">
        <v>0</v>
      </c>
      <c r="M28">
        <v>0</v>
      </c>
      <c r="N28">
        <v>126</v>
      </c>
      <c r="O28">
        <v>15128</v>
      </c>
      <c r="P28">
        <v>0</v>
      </c>
      <c r="X28">
        <v>11017.896484375</v>
      </c>
      <c r="AA28" t="s">
        <v>240</v>
      </c>
      <c r="AL28">
        <v>0</v>
      </c>
      <c r="AM28">
        <v>8337.2543372972905</v>
      </c>
      <c r="AN28">
        <v>8337.2543372972705</v>
      </c>
      <c r="AS28">
        <v>0.105589382350445</v>
      </c>
      <c r="AT28">
        <v>0</v>
      </c>
    </row>
    <row r="29" spans="1:58">
      <c r="A29" t="s">
        <v>141</v>
      </c>
      <c r="B29" t="s">
        <v>222</v>
      </c>
      <c r="C29" t="s">
        <v>240</v>
      </c>
      <c r="D29" s="106">
        <v>39.032623291015604</v>
      </c>
      <c r="E29" s="106">
        <f t="shared" si="0"/>
        <v>45.853096008300803</v>
      </c>
      <c r="F29" s="106">
        <f t="shared" si="1"/>
        <v>32.222019195556641</v>
      </c>
      <c r="G29">
        <v>11.463274002075201</v>
      </c>
      <c r="H29">
        <v>8.0555047988891602</v>
      </c>
      <c r="I29">
        <v>15254</v>
      </c>
      <c r="J29">
        <v>126</v>
      </c>
      <c r="K29">
        <v>15128</v>
      </c>
      <c r="L29">
        <v>0</v>
      </c>
      <c r="M29">
        <v>0</v>
      </c>
      <c r="N29">
        <v>126</v>
      </c>
      <c r="O29">
        <v>15128</v>
      </c>
      <c r="P29">
        <v>0</v>
      </c>
      <c r="X29">
        <v>5366.552734375</v>
      </c>
      <c r="AL29">
        <v>6292.4790426587297</v>
      </c>
      <c r="AM29">
        <v>3673.6563421821302</v>
      </c>
      <c r="AN29">
        <v>3695.2881541829202</v>
      </c>
      <c r="AS29">
        <v>10.627804756164601</v>
      </c>
      <c r="AT29">
        <v>8.8891487121581996</v>
      </c>
    </row>
    <row r="30" spans="1:58">
      <c r="A30" t="s">
        <v>142</v>
      </c>
      <c r="B30" t="s">
        <v>223</v>
      </c>
      <c r="C30" t="s">
        <v>33</v>
      </c>
      <c r="D30" s="106">
        <v>0</v>
      </c>
      <c r="E30" s="106">
        <f t="shared" si="0"/>
        <v>0.785602927207948</v>
      </c>
      <c r="F30" s="106">
        <f t="shared" si="1"/>
        <v>0</v>
      </c>
      <c r="G30">
        <v>0.196400731801987</v>
      </c>
      <c r="H30">
        <v>0</v>
      </c>
      <c r="I30">
        <v>17948</v>
      </c>
      <c r="J30">
        <v>0</v>
      </c>
      <c r="K30">
        <v>17948</v>
      </c>
      <c r="L30">
        <v>0</v>
      </c>
      <c r="M30">
        <v>0</v>
      </c>
      <c r="N30">
        <v>169</v>
      </c>
      <c r="O30">
        <v>17779</v>
      </c>
      <c r="P30">
        <v>0</v>
      </c>
      <c r="X30">
        <v>11017.896484375</v>
      </c>
      <c r="AA30" t="s">
        <v>240</v>
      </c>
      <c r="AL30">
        <v>0</v>
      </c>
      <c r="AM30">
        <v>8610.2188392062708</v>
      </c>
      <c r="AN30">
        <v>8610.2188392062908</v>
      </c>
      <c r="AS30">
        <v>8.9739784598350497E-2</v>
      </c>
      <c r="AT30">
        <v>0</v>
      </c>
    </row>
    <row r="31" spans="1:58">
      <c r="A31" t="s">
        <v>142</v>
      </c>
      <c r="B31" t="s">
        <v>223</v>
      </c>
      <c r="C31" t="s">
        <v>240</v>
      </c>
      <c r="D31" s="106">
        <v>44.520953369140599</v>
      </c>
      <c r="E31" s="106">
        <f t="shared" si="0"/>
        <v>51.238159179687599</v>
      </c>
      <c r="F31" s="106">
        <f t="shared" si="1"/>
        <v>37.813323974609361</v>
      </c>
      <c r="G31">
        <v>12.8095397949219</v>
      </c>
      <c r="H31">
        <v>9.4533309936523402</v>
      </c>
      <c r="I31">
        <v>17948</v>
      </c>
      <c r="J31">
        <v>169</v>
      </c>
      <c r="K31">
        <v>17779</v>
      </c>
      <c r="L31">
        <v>0</v>
      </c>
      <c r="M31">
        <v>0</v>
      </c>
      <c r="N31">
        <v>169</v>
      </c>
      <c r="O31">
        <v>17779</v>
      </c>
      <c r="P31">
        <v>0</v>
      </c>
      <c r="X31">
        <v>5366.552734375</v>
      </c>
      <c r="AL31">
        <v>6388.2791899731901</v>
      </c>
      <c r="AM31">
        <v>3824.74845908116</v>
      </c>
      <c r="AN31">
        <v>3848.8868975434202</v>
      </c>
      <c r="AS31">
        <v>11.9867248535156</v>
      </c>
      <c r="AT31">
        <v>10.274374961853001</v>
      </c>
    </row>
    <row r="32" spans="1:58">
      <c r="A32" t="s">
        <v>208</v>
      </c>
      <c r="B32" t="s">
        <v>7</v>
      </c>
      <c r="C32" t="s">
        <v>33</v>
      </c>
      <c r="D32" s="106">
        <v>0</v>
      </c>
      <c r="E32" s="106">
        <f t="shared" si="0"/>
        <v>1.7463083267211921</v>
      </c>
      <c r="F32" s="106">
        <f t="shared" si="1"/>
        <v>0</v>
      </c>
      <c r="G32">
        <v>0.43657708168029802</v>
      </c>
      <c r="H32">
        <v>0</v>
      </c>
      <c r="I32">
        <v>8075</v>
      </c>
      <c r="J32">
        <v>0</v>
      </c>
      <c r="K32">
        <v>8075</v>
      </c>
      <c r="L32">
        <v>0</v>
      </c>
      <c r="M32">
        <v>0</v>
      </c>
      <c r="N32">
        <v>0</v>
      </c>
      <c r="O32">
        <v>8075</v>
      </c>
      <c r="P32">
        <v>0</v>
      </c>
      <c r="X32">
        <v>11017.896484375</v>
      </c>
      <c r="AA32" t="s">
        <v>240</v>
      </c>
      <c r="AL32">
        <v>0</v>
      </c>
      <c r="AM32">
        <v>8802.8083611285801</v>
      </c>
      <c r="AN32">
        <v>8802.8083611286002</v>
      </c>
      <c r="AS32">
        <v>0.199470549821854</v>
      </c>
      <c r="AT32">
        <v>0</v>
      </c>
    </row>
    <row r="33" spans="1:58">
      <c r="A33" t="s">
        <v>208</v>
      </c>
      <c r="B33" t="s">
        <v>7</v>
      </c>
      <c r="C33" t="s">
        <v>240</v>
      </c>
      <c r="D33" s="106">
        <v>0</v>
      </c>
      <c r="E33" s="106">
        <f t="shared" si="0"/>
        <v>1.7463083267211921</v>
      </c>
      <c r="F33" s="106">
        <f t="shared" si="1"/>
        <v>0</v>
      </c>
      <c r="G33">
        <v>0.43657708168029802</v>
      </c>
      <c r="H33">
        <v>0</v>
      </c>
      <c r="I33">
        <v>8075</v>
      </c>
      <c r="J33">
        <v>0</v>
      </c>
      <c r="K33">
        <v>8075</v>
      </c>
      <c r="L33">
        <v>0</v>
      </c>
      <c r="M33">
        <v>0</v>
      </c>
      <c r="N33">
        <v>0</v>
      </c>
      <c r="O33">
        <v>8075</v>
      </c>
      <c r="P33">
        <v>0</v>
      </c>
      <c r="X33">
        <v>5366.552734375</v>
      </c>
      <c r="AL33">
        <v>0</v>
      </c>
      <c r="AM33">
        <v>3989.84933255128</v>
      </c>
      <c r="AN33">
        <v>3989.84933255128</v>
      </c>
      <c r="AS33">
        <v>0.199470549821854</v>
      </c>
      <c r="AT33">
        <v>0</v>
      </c>
    </row>
    <row r="34" spans="1:58">
      <c r="A34" t="s">
        <v>143</v>
      </c>
      <c r="B34" t="s">
        <v>210</v>
      </c>
      <c r="C34" t="s">
        <v>201</v>
      </c>
      <c r="D34" s="106">
        <v>9.0422409057617195</v>
      </c>
      <c r="E34" s="106">
        <f t="shared" si="0"/>
        <v>14.4638557434082</v>
      </c>
      <c r="F34" s="106">
        <f t="shared" si="1"/>
        <v>5.1839013099670401</v>
      </c>
      <c r="G34">
        <v>3.6159639358520499</v>
      </c>
      <c r="H34">
        <v>1.29597532749176</v>
      </c>
      <c r="I34">
        <v>7814</v>
      </c>
      <c r="J34">
        <v>15</v>
      </c>
      <c r="K34">
        <v>7799</v>
      </c>
      <c r="L34">
        <v>0</v>
      </c>
      <c r="M34">
        <v>15</v>
      </c>
      <c r="N34">
        <v>0</v>
      </c>
      <c r="O34">
        <v>7799</v>
      </c>
      <c r="P34">
        <v>0</v>
      </c>
      <c r="X34">
        <v>9959.0732421875</v>
      </c>
      <c r="AA34" t="s">
        <v>242</v>
      </c>
      <c r="AG34">
        <v>100</v>
      </c>
      <c r="AJ34">
        <v>109.97899180159401</v>
      </c>
      <c r="AK34">
        <v>90.021008198406193</v>
      </c>
      <c r="AL34">
        <v>14163.9647135417</v>
      </c>
      <c r="AM34">
        <v>6993.75516298414</v>
      </c>
      <c r="AN34">
        <v>7007.5193226025604</v>
      </c>
      <c r="AS34">
        <v>2.8964095115661599</v>
      </c>
      <c r="AT34">
        <v>1.7256208658218399</v>
      </c>
      <c r="BE34">
        <v>104.559351288307</v>
      </c>
      <c r="BF34">
        <v>95.440648711693299</v>
      </c>
    </row>
    <row r="35" spans="1:58">
      <c r="A35" t="s">
        <v>143</v>
      </c>
      <c r="B35" t="s">
        <v>210</v>
      </c>
      <c r="C35" t="s">
        <v>242</v>
      </c>
      <c r="D35" s="106">
        <v>0</v>
      </c>
      <c r="E35" s="106">
        <f t="shared" si="0"/>
        <v>1.804648995399476</v>
      </c>
      <c r="F35" s="106">
        <f t="shared" si="1"/>
        <v>0</v>
      </c>
      <c r="G35">
        <v>0.451162248849869</v>
      </c>
      <c r="H35">
        <v>0</v>
      </c>
      <c r="I35">
        <v>7814</v>
      </c>
      <c r="J35">
        <v>0</v>
      </c>
      <c r="K35">
        <v>7814</v>
      </c>
      <c r="L35">
        <v>0</v>
      </c>
      <c r="M35">
        <v>15</v>
      </c>
      <c r="N35">
        <v>0</v>
      </c>
      <c r="O35">
        <v>7799</v>
      </c>
      <c r="P35">
        <v>0</v>
      </c>
      <c r="X35">
        <v>7974.15478515625</v>
      </c>
      <c r="AL35">
        <v>0</v>
      </c>
      <c r="AM35">
        <v>5919.60401031127</v>
      </c>
      <c r="AN35">
        <v>5919.60401031126</v>
      </c>
      <c r="AS35">
        <v>0.206133767962456</v>
      </c>
      <c r="AT35">
        <v>0</v>
      </c>
    </row>
    <row r="36" spans="1:58">
      <c r="A36" t="s">
        <v>144</v>
      </c>
      <c r="B36" t="s">
        <v>211</v>
      </c>
      <c r="C36" t="s">
        <v>201</v>
      </c>
      <c r="D36" s="106">
        <v>8.04607849121094</v>
      </c>
      <c r="E36" s="106">
        <f t="shared" si="0"/>
        <v>11.292542457580559</v>
      </c>
      <c r="F36" s="106">
        <f t="shared" si="1"/>
        <v>5.4918360710143999</v>
      </c>
      <c r="G36">
        <v>2.8231356143951398</v>
      </c>
      <c r="H36">
        <v>1.3729590177536</v>
      </c>
      <c r="I36">
        <v>17561</v>
      </c>
      <c r="J36">
        <v>30</v>
      </c>
      <c r="K36">
        <v>17531</v>
      </c>
      <c r="L36">
        <v>0</v>
      </c>
      <c r="M36">
        <v>30</v>
      </c>
      <c r="N36">
        <v>17</v>
      </c>
      <c r="O36">
        <v>17514</v>
      </c>
      <c r="P36">
        <v>0</v>
      </c>
      <c r="X36">
        <v>9959.0732421875</v>
      </c>
      <c r="AA36" t="s">
        <v>242</v>
      </c>
      <c r="AB36">
        <v>1.76535988699253</v>
      </c>
      <c r="AE36">
        <v>2.8265720492897901</v>
      </c>
      <c r="AF36">
        <v>0.70414772469526499</v>
      </c>
      <c r="AG36">
        <v>63.838341450466601</v>
      </c>
      <c r="AJ36">
        <v>77.715447299188796</v>
      </c>
      <c r="AK36">
        <v>49.961235601744498</v>
      </c>
      <c r="AL36">
        <v>12390.4257486979</v>
      </c>
      <c r="AM36">
        <v>5161.7571412978004</v>
      </c>
      <c r="AN36">
        <v>5174.1060996841097</v>
      </c>
      <c r="AS36">
        <v>2.4007434844970699</v>
      </c>
      <c r="AT36">
        <v>1.66690349578857</v>
      </c>
      <c r="BA36">
        <v>2.3016802593784198</v>
      </c>
      <c r="BB36">
        <v>1.22903951460664</v>
      </c>
      <c r="BE36">
        <v>70.851618192709907</v>
      </c>
      <c r="BF36">
        <v>56.825064708223302</v>
      </c>
    </row>
    <row r="37" spans="1:58">
      <c r="A37" t="s">
        <v>144</v>
      </c>
      <c r="B37" t="s">
        <v>211</v>
      </c>
      <c r="C37" t="s">
        <v>242</v>
      </c>
      <c r="D37" s="106">
        <v>4.5577552795410199</v>
      </c>
      <c r="E37" s="106">
        <f t="shared" si="0"/>
        <v>7.0969991683959996</v>
      </c>
      <c r="F37" s="106">
        <f t="shared" si="1"/>
        <v>2.711869001388548</v>
      </c>
      <c r="G37">
        <v>1.7742497920989999</v>
      </c>
      <c r="H37">
        <v>0.67796725034713701</v>
      </c>
      <c r="I37">
        <v>17561</v>
      </c>
      <c r="J37">
        <v>17</v>
      </c>
      <c r="K37">
        <v>17544</v>
      </c>
      <c r="L37">
        <v>0</v>
      </c>
      <c r="M37">
        <v>30</v>
      </c>
      <c r="N37">
        <v>17</v>
      </c>
      <c r="O37">
        <v>17514</v>
      </c>
      <c r="P37">
        <v>0</v>
      </c>
      <c r="X37">
        <v>6996.68310546875</v>
      </c>
      <c r="AL37">
        <v>7649.7075769761004</v>
      </c>
      <c r="AM37">
        <v>4768.8289372852496</v>
      </c>
      <c r="AN37">
        <v>4771.6177839838701</v>
      </c>
      <c r="AS37">
        <v>1.4386240243911701</v>
      </c>
      <c r="AT37">
        <v>0.88498026132583596</v>
      </c>
    </row>
    <row r="38" spans="1:58">
      <c r="A38" t="s">
        <v>145</v>
      </c>
      <c r="B38" t="s">
        <v>212</v>
      </c>
      <c r="C38" t="s">
        <v>201</v>
      </c>
      <c r="D38" s="106">
        <v>10.85055236816406</v>
      </c>
      <c r="E38" s="106">
        <f t="shared" si="0"/>
        <v>14.5837697982788</v>
      </c>
      <c r="F38" s="106">
        <f t="shared" si="1"/>
        <v>7.8177456855773997</v>
      </c>
      <c r="G38">
        <v>3.6459424495696999</v>
      </c>
      <c r="H38">
        <v>1.9544364213943499</v>
      </c>
      <c r="I38">
        <v>17368</v>
      </c>
      <c r="J38">
        <v>40</v>
      </c>
      <c r="K38">
        <v>17328</v>
      </c>
      <c r="L38">
        <v>0</v>
      </c>
      <c r="M38">
        <v>40</v>
      </c>
      <c r="N38">
        <v>0</v>
      </c>
      <c r="O38">
        <v>17328</v>
      </c>
      <c r="P38">
        <v>0</v>
      </c>
      <c r="X38">
        <v>9959.0732421875</v>
      </c>
      <c r="AA38" t="s">
        <v>242</v>
      </c>
      <c r="AG38">
        <v>100</v>
      </c>
      <c r="AJ38">
        <v>103.741008451761</v>
      </c>
      <c r="AK38">
        <v>96.258991548239095</v>
      </c>
      <c r="AL38">
        <v>12521.680395507799</v>
      </c>
      <c r="AM38">
        <v>5362.9465552389001</v>
      </c>
      <c r="AN38">
        <v>5379.43373589363</v>
      </c>
      <c r="AS38">
        <v>3.1634061336517298</v>
      </c>
      <c r="AT38">
        <v>2.3069720268249498</v>
      </c>
      <c r="BE38">
        <v>101.709345868546</v>
      </c>
      <c r="BF38">
        <v>98.290654131453906</v>
      </c>
    </row>
    <row r="39" spans="1:58">
      <c r="A39" t="s">
        <v>145</v>
      </c>
      <c r="B39" t="s">
        <v>212</v>
      </c>
      <c r="C39" t="s">
        <v>242</v>
      </c>
      <c r="D39" s="106">
        <v>0</v>
      </c>
      <c r="E39" s="106">
        <f t="shared" si="0"/>
        <v>0.81184017658233598</v>
      </c>
      <c r="F39" s="106">
        <f t="shared" si="1"/>
        <v>0</v>
      </c>
      <c r="G39">
        <v>0.202960044145584</v>
      </c>
      <c r="H39">
        <v>0</v>
      </c>
      <c r="I39">
        <v>17368</v>
      </c>
      <c r="J39">
        <v>0</v>
      </c>
      <c r="K39">
        <v>17368</v>
      </c>
      <c r="L39">
        <v>0</v>
      </c>
      <c r="M39">
        <v>40</v>
      </c>
      <c r="N39">
        <v>0</v>
      </c>
      <c r="O39">
        <v>17328</v>
      </c>
      <c r="P39">
        <v>0</v>
      </c>
      <c r="X39">
        <v>6996.68310546875</v>
      </c>
      <c r="AL39">
        <v>0</v>
      </c>
      <c r="AM39">
        <v>4858.1860016164301</v>
      </c>
      <c r="AN39">
        <v>4858.1860016164001</v>
      </c>
      <c r="AS39">
        <v>9.2736735939979595E-2</v>
      </c>
      <c r="AT39">
        <v>0</v>
      </c>
    </row>
    <row r="40" spans="1:58">
      <c r="A40" t="s">
        <v>146</v>
      </c>
      <c r="B40" t="s">
        <v>213</v>
      </c>
      <c r="C40" t="s">
        <v>201</v>
      </c>
      <c r="D40" s="106">
        <v>9.4993736267089801</v>
      </c>
      <c r="E40" s="106">
        <f t="shared" si="0"/>
        <v>12.963232994079601</v>
      </c>
      <c r="F40" s="106">
        <f t="shared" si="1"/>
        <v>6.7167100906371999</v>
      </c>
      <c r="G40">
        <v>3.2408082485199001</v>
      </c>
      <c r="H40">
        <v>1.6791775226593</v>
      </c>
      <c r="I40">
        <v>17852</v>
      </c>
      <c r="J40">
        <v>36</v>
      </c>
      <c r="K40">
        <v>17816</v>
      </c>
      <c r="L40">
        <v>0</v>
      </c>
      <c r="M40">
        <v>36</v>
      </c>
      <c r="N40">
        <v>1</v>
      </c>
      <c r="O40">
        <v>17815</v>
      </c>
      <c r="P40">
        <v>0</v>
      </c>
      <c r="X40">
        <v>9959.0732421875</v>
      </c>
      <c r="AA40" t="s">
        <v>242</v>
      </c>
      <c r="AB40">
        <v>36.035338241736497</v>
      </c>
      <c r="AE40">
        <v>122.158943458105</v>
      </c>
      <c r="AF40">
        <v>0</v>
      </c>
      <c r="AG40">
        <v>97.299876152142005</v>
      </c>
      <c r="AJ40">
        <v>103.578862961723</v>
      </c>
      <c r="AK40">
        <v>91.020889342561304</v>
      </c>
      <c r="AL40">
        <v>12628.373697916701</v>
      </c>
      <c r="AM40">
        <v>5237.2493336561502</v>
      </c>
      <c r="AN40">
        <v>5252.1541329567099</v>
      </c>
      <c r="AS40">
        <v>2.7920575141906698</v>
      </c>
      <c r="AT40">
        <v>2.0015435218811</v>
      </c>
      <c r="BA40">
        <v>76.448015148730406</v>
      </c>
      <c r="BB40">
        <v>0</v>
      </c>
      <c r="BE40">
        <v>100.246230576128</v>
      </c>
      <c r="BF40">
        <v>94.353521728156096</v>
      </c>
    </row>
    <row r="41" spans="1:58">
      <c r="A41" t="s">
        <v>146</v>
      </c>
      <c r="B41" t="s">
        <v>213</v>
      </c>
      <c r="C41" t="s">
        <v>242</v>
      </c>
      <c r="D41" s="106">
        <v>0.26361272335052399</v>
      </c>
      <c r="E41" s="106">
        <f t="shared" si="0"/>
        <v>1.2591474056243881</v>
      </c>
      <c r="F41" s="106">
        <f t="shared" si="1"/>
        <v>1.107143610715868E-2</v>
      </c>
      <c r="G41">
        <v>0.31478685140609702</v>
      </c>
      <c r="H41">
        <v>2.76785902678967E-3</v>
      </c>
      <c r="I41">
        <v>17852</v>
      </c>
      <c r="J41">
        <v>1</v>
      </c>
      <c r="K41">
        <v>17851</v>
      </c>
      <c r="L41">
        <v>0</v>
      </c>
      <c r="M41">
        <v>36</v>
      </c>
      <c r="N41">
        <v>1</v>
      </c>
      <c r="O41">
        <v>17815</v>
      </c>
      <c r="P41">
        <v>0</v>
      </c>
      <c r="X41">
        <v>6996.68310546875</v>
      </c>
      <c r="AL41">
        <v>7258.45947265625</v>
      </c>
      <c r="AM41">
        <v>4845.41487323397</v>
      </c>
      <c r="AN41">
        <v>4845.5500426603203</v>
      </c>
      <c r="AS41">
        <v>0.16403985023498499</v>
      </c>
      <c r="AT41">
        <v>1.7859395593404801E-2</v>
      </c>
    </row>
    <row r="42" spans="1:58">
      <c r="A42" t="s">
        <v>147</v>
      </c>
      <c r="B42" t="s">
        <v>214</v>
      </c>
      <c r="C42" t="s">
        <v>201</v>
      </c>
      <c r="D42" s="106">
        <v>9.6148826599120998</v>
      </c>
      <c r="E42" s="106">
        <f t="shared" si="0"/>
        <v>13.357675552368161</v>
      </c>
      <c r="F42" s="106">
        <f t="shared" si="1"/>
        <v>6.6477975845336799</v>
      </c>
      <c r="G42">
        <v>3.3394188880920401</v>
      </c>
      <c r="H42">
        <v>1.66194939613342</v>
      </c>
      <c r="I42">
        <v>15678</v>
      </c>
      <c r="J42">
        <v>32</v>
      </c>
      <c r="K42">
        <v>15646</v>
      </c>
      <c r="L42">
        <v>0</v>
      </c>
      <c r="M42">
        <v>32</v>
      </c>
      <c r="N42">
        <v>0</v>
      </c>
      <c r="O42">
        <v>15646</v>
      </c>
      <c r="P42">
        <v>0</v>
      </c>
      <c r="X42">
        <v>9959.0732421875</v>
      </c>
      <c r="AA42" t="s">
        <v>242</v>
      </c>
      <c r="AG42">
        <v>100</v>
      </c>
      <c r="AJ42">
        <v>104.67691810897399</v>
      </c>
      <c r="AK42">
        <v>95.323081891025893</v>
      </c>
      <c r="AL42">
        <v>12675.961364746099</v>
      </c>
      <c r="AM42">
        <v>5229.6843087889902</v>
      </c>
      <c r="AN42">
        <v>5244.8827311509303</v>
      </c>
      <c r="AS42">
        <v>2.8532354831695601</v>
      </c>
      <c r="AT42">
        <v>2.0042126178741499</v>
      </c>
      <c r="BE42">
        <v>102.13697197016199</v>
      </c>
      <c r="BF42">
        <v>97.863028029837494</v>
      </c>
    </row>
    <row r="43" spans="1:58">
      <c r="A43" t="s">
        <v>147</v>
      </c>
      <c r="B43" t="s">
        <v>214</v>
      </c>
      <c r="C43" t="s">
        <v>242</v>
      </c>
      <c r="D43" s="106">
        <v>0</v>
      </c>
      <c r="E43" s="106">
        <f t="shared" si="0"/>
        <v>0.89936035871505604</v>
      </c>
      <c r="F43" s="106">
        <f t="shared" si="1"/>
        <v>0</v>
      </c>
      <c r="G43">
        <v>0.22484008967876401</v>
      </c>
      <c r="H43">
        <v>0</v>
      </c>
      <c r="I43">
        <v>15678</v>
      </c>
      <c r="J43">
        <v>0</v>
      </c>
      <c r="K43">
        <v>15678</v>
      </c>
      <c r="L43">
        <v>0</v>
      </c>
      <c r="M43">
        <v>32</v>
      </c>
      <c r="N43">
        <v>0</v>
      </c>
      <c r="O43">
        <v>15646</v>
      </c>
      <c r="P43">
        <v>0</v>
      </c>
      <c r="X43">
        <v>6996.68310546875</v>
      </c>
      <c r="AL43">
        <v>0</v>
      </c>
      <c r="AM43">
        <v>4840.2918769533699</v>
      </c>
      <c r="AN43">
        <v>4840.2918769533499</v>
      </c>
      <c r="AS43">
        <v>0.102733671665192</v>
      </c>
      <c r="AT43">
        <v>0</v>
      </c>
    </row>
    <row r="44" spans="1:58">
      <c r="A44" t="s">
        <v>148</v>
      </c>
      <c r="B44" t="s">
        <v>215</v>
      </c>
      <c r="C44" t="s">
        <v>201</v>
      </c>
      <c r="D44" s="106">
        <v>6.974365234375</v>
      </c>
      <c r="E44" s="106">
        <f t="shared" si="0"/>
        <v>10.091620445251481</v>
      </c>
      <c r="F44" s="106">
        <f t="shared" si="1"/>
        <v>4.5773658752441602</v>
      </c>
      <c r="G44">
        <v>2.5229051113128702</v>
      </c>
      <c r="H44">
        <v>1.14434146881104</v>
      </c>
      <c r="I44">
        <v>16881</v>
      </c>
      <c r="J44">
        <v>25</v>
      </c>
      <c r="K44">
        <v>16856</v>
      </c>
      <c r="L44">
        <v>0</v>
      </c>
      <c r="M44">
        <v>25</v>
      </c>
      <c r="N44">
        <v>2</v>
      </c>
      <c r="O44">
        <v>16854</v>
      </c>
      <c r="P44">
        <v>0</v>
      </c>
      <c r="X44">
        <v>9959.0732421875</v>
      </c>
      <c r="AA44" t="s">
        <v>242</v>
      </c>
      <c r="AB44">
        <v>12.5085247617312</v>
      </c>
      <c r="AE44">
        <v>32.2261957173707</v>
      </c>
      <c r="AF44">
        <v>0</v>
      </c>
      <c r="AG44">
        <v>92.597267150644498</v>
      </c>
      <c r="AJ44">
        <v>103.402640281366</v>
      </c>
      <c r="AK44">
        <v>81.791894019922907</v>
      </c>
      <c r="AL44">
        <v>12709.3113671875</v>
      </c>
      <c r="AM44">
        <v>5376.6057461166902</v>
      </c>
      <c r="AN44">
        <v>5387.4651525811596</v>
      </c>
      <c r="AS44">
        <v>2.11544990539551</v>
      </c>
      <c r="AT44">
        <v>1.41818046569824</v>
      </c>
      <c r="BA44">
        <v>22.1488410606724</v>
      </c>
      <c r="BB44">
        <v>2.86820846278999</v>
      </c>
      <c r="BE44">
        <v>97.880204214691702</v>
      </c>
      <c r="BF44">
        <v>87.314330086597195</v>
      </c>
    </row>
    <row r="45" spans="1:58">
      <c r="A45" t="s">
        <v>148</v>
      </c>
      <c r="B45" t="s">
        <v>215</v>
      </c>
      <c r="C45" t="s">
        <v>242</v>
      </c>
      <c r="D45" s="106">
        <v>0.55756897926330606</v>
      </c>
      <c r="E45" s="106">
        <f t="shared" si="0"/>
        <v>1.786126732826232</v>
      </c>
      <c r="F45" s="106">
        <f t="shared" si="1"/>
        <v>8.4467455744743195E-2</v>
      </c>
      <c r="G45">
        <v>0.44653168320655801</v>
      </c>
      <c r="H45">
        <v>2.1116863936185799E-2</v>
      </c>
      <c r="I45">
        <v>16881</v>
      </c>
      <c r="J45">
        <v>2</v>
      </c>
      <c r="K45">
        <v>16879</v>
      </c>
      <c r="L45">
        <v>0</v>
      </c>
      <c r="M45">
        <v>25</v>
      </c>
      <c r="N45">
        <v>2</v>
      </c>
      <c r="O45">
        <v>16854</v>
      </c>
      <c r="P45">
        <v>0</v>
      </c>
      <c r="X45">
        <v>6996.68310546875</v>
      </c>
      <c r="AL45">
        <v>7567.998046875</v>
      </c>
      <c r="AM45">
        <v>4911.0348935807797</v>
      </c>
      <c r="AN45">
        <v>4911.3496809930502</v>
      </c>
      <c r="AS45">
        <v>0.26799625158309898</v>
      </c>
      <c r="AT45">
        <v>6.0494206845760297E-2</v>
      </c>
    </row>
    <row r="46" spans="1:58">
      <c r="A46" t="s">
        <v>149</v>
      </c>
      <c r="B46" t="s">
        <v>216</v>
      </c>
      <c r="C46" t="s">
        <v>201</v>
      </c>
      <c r="D46" s="106">
        <v>7.4879089355468809</v>
      </c>
      <c r="E46" s="106">
        <f t="shared" si="0"/>
        <v>10.62808418273924</v>
      </c>
      <c r="F46" s="106">
        <f t="shared" si="1"/>
        <v>5.0380511283874396</v>
      </c>
      <c r="G46">
        <v>2.65702104568481</v>
      </c>
      <c r="H46">
        <v>1.2595127820968599</v>
      </c>
      <c r="I46">
        <v>17611</v>
      </c>
      <c r="J46">
        <v>28</v>
      </c>
      <c r="K46">
        <v>17583</v>
      </c>
      <c r="L46">
        <v>0</v>
      </c>
      <c r="M46">
        <v>28</v>
      </c>
      <c r="N46">
        <v>21</v>
      </c>
      <c r="O46">
        <v>17562</v>
      </c>
      <c r="P46">
        <v>0</v>
      </c>
      <c r="X46">
        <v>9959.0732421875</v>
      </c>
      <c r="AA46" t="s">
        <v>242</v>
      </c>
      <c r="AB46">
        <v>1.33359866681602</v>
      </c>
      <c r="AE46">
        <v>2.09491459616881</v>
      </c>
      <c r="AF46">
        <v>0.572282737463228</v>
      </c>
      <c r="AG46">
        <v>57.147730060867403</v>
      </c>
      <c r="AJ46">
        <v>71.127904191708893</v>
      </c>
      <c r="AK46">
        <v>43.167555930025998</v>
      </c>
      <c r="AL46">
        <v>12464.7823660714</v>
      </c>
      <c r="AM46">
        <v>5290.7025945637697</v>
      </c>
      <c r="AN46">
        <v>5302.1087744287597</v>
      </c>
      <c r="AS46">
        <v>2.2478013038635298</v>
      </c>
      <c r="AT46">
        <v>1.54068779945374</v>
      </c>
      <c r="BA46">
        <v>1.71855959017986</v>
      </c>
      <c r="BB46">
        <v>0.94863774345218299</v>
      </c>
      <c r="BE46">
        <v>64.216833089844002</v>
      </c>
      <c r="BF46">
        <v>50.078627031890797</v>
      </c>
    </row>
    <row r="47" spans="1:58">
      <c r="A47" t="s">
        <v>149</v>
      </c>
      <c r="B47" t="s">
        <v>216</v>
      </c>
      <c r="C47" t="s">
        <v>242</v>
      </c>
      <c r="D47" s="106">
        <v>5.6148143768310597</v>
      </c>
      <c r="E47" s="106">
        <f t="shared" si="0"/>
        <v>8.38538551330568</v>
      </c>
      <c r="F47" s="106">
        <f t="shared" si="1"/>
        <v>3.5349476337432879</v>
      </c>
      <c r="G47">
        <v>2.09634637832642</v>
      </c>
      <c r="H47">
        <v>0.88373690843582198</v>
      </c>
      <c r="I47">
        <v>17611</v>
      </c>
      <c r="J47">
        <v>21</v>
      </c>
      <c r="K47">
        <v>17590</v>
      </c>
      <c r="L47">
        <v>0</v>
      </c>
      <c r="M47">
        <v>28</v>
      </c>
      <c r="N47">
        <v>21</v>
      </c>
      <c r="O47">
        <v>17562</v>
      </c>
      <c r="P47">
        <v>0</v>
      </c>
      <c r="X47">
        <v>6996.68310546875</v>
      </c>
      <c r="AL47">
        <v>7573.9535667782702</v>
      </c>
      <c r="AM47">
        <v>4838.9426064253303</v>
      </c>
      <c r="AN47">
        <v>4842.2039334463698</v>
      </c>
      <c r="AS47">
        <v>1.7324120998382599</v>
      </c>
      <c r="AT47">
        <v>1.11955237388611</v>
      </c>
    </row>
    <row r="48" spans="1:58">
      <c r="A48" t="s">
        <v>150</v>
      </c>
      <c r="B48" t="s">
        <v>217</v>
      </c>
      <c r="C48" t="s">
        <v>201</v>
      </c>
      <c r="D48" s="106">
        <v>16.096362304687499</v>
      </c>
      <c r="E48" s="106">
        <f t="shared" si="0"/>
        <v>22.063694000244158</v>
      </c>
      <c r="F48" s="106">
        <f t="shared" si="1"/>
        <v>11.31965732574464</v>
      </c>
      <c r="G48">
        <v>5.5159235000610396</v>
      </c>
      <c r="H48">
        <v>2.8299143314361599</v>
      </c>
      <c r="I48">
        <v>10250</v>
      </c>
      <c r="J48">
        <v>35</v>
      </c>
      <c r="K48">
        <v>10215</v>
      </c>
      <c r="L48">
        <v>0</v>
      </c>
      <c r="M48">
        <v>35</v>
      </c>
      <c r="N48">
        <v>1</v>
      </c>
      <c r="O48">
        <v>10214</v>
      </c>
      <c r="P48">
        <v>0</v>
      </c>
      <c r="X48">
        <v>9959.0732421875</v>
      </c>
      <c r="AA48" t="s">
        <v>242</v>
      </c>
      <c r="AB48">
        <v>35.058179820605602</v>
      </c>
      <c r="AE48">
        <v>118.876995740917</v>
      </c>
      <c r="AF48">
        <v>0</v>
      </c>
      <c r="AG48">
        <v>97.226704162619598</v>
      </c>
      <c r="AJ48">
        <v>103.673351620768</v>
      </c>
      <c r="AK48">
        <v>90.780056704471406</v>
      </c>
      <c r="AL48">
        <v>13520.789955357101</v>
      </c>
      <c r="AM48">
        <v>6211.1017926111999</v>
      </c>
      <c r="AN48">
        <v>6236.0617034108</v>
      </c>
      <c r="AS48">
        <v>4.7422857284545898</v>
      </c>
      <c r="AT48">
        <v>3.3826489448547399</v>
      </c>
      <c r="BA48">
        <v>74.389518432623902</v>
      </c>
      <c r="BB48">
        <v>0</v>
      </c>
      <c r="BE48">
        <v>100.251744200525</v>
      </c>
      <c r="BF48">
        <v>94.201664124714597</v>
      </c>
    </row>
    <row r="49" spans="1:58">
      <c r="A49" t="s">
        <v>150</v>
      </c>
      <c r="B49" t="s">
        <v>217</v>
      </c>
      <c r="C49" t="s">
        <v>242</v>
      </c>
      <c r="D49" s="106">
        <v>0.45913286209106402</v>
      </c>
      <c r="E49" s="106">
        <f t="shared" si="0"/>
        <v>2.1932225227355961</v>
      </c>
      <c r="F49" s="106">
        <f t="shared" si="1"/>
        <v>1.9282678142189959E-2</v>
      </c>
      <c r="G49">
        <v>0.54830563068389904</v>
      </c>
      <c r="H49">
        <v>4.8206695355474897E-3</v>
      </c>
      <c r="I49">
        <v>10250</v>
      </c>
      <c r="J49">
        <v>1</v>
      </c>
      <c r="K49">
        <v>10249</v>
      </c>
      <c r="L49">
        <v>0</v>
      </c>
      <c r="M49">
        <v>35</v>
      </c>
      <c r="N49">
        <v>1</v>
      </c>
      <c r="O49">
        <v>10214</v>
      </c>
      <c r="P49">
        <v>0</v>
      </c>
      <c r="X49">
        <v>6996.68310546875</v>
      </c>
      <c r="AL49">
        <v>8096.40869140625</v>
      </c>
      <c r="AM49">
        <v>5454.6430538526201</v>
      </c>
      <c r="AN49">
        <v>5454.9007870855703</v>
      </c>
      <c r="AS49">
        <v>0.28571617603302002</v>
      </c>
      <c r="AT49">
        <v>3.1105143949389499E-2</v>
      </c>
    </row>
    <row r="50" spans="1:58">
      <c r="A50" t="s">
        <v>243</v>
      </c>
      <c r="B50" t="s">
        <v>7</v>
      </c>
      <c r="C50" t="s">
        <v>201</v>
      </c>
      <c r="D50" s="106">
        <v>0</v>
      </c>
      <c r="E50" s="106">
        <f t="shared" si="0"/>
        <v>1.7786943912506119</v>
      </c>
      <c r="F50" s="106">
        <f t="shared" si="1"/>
        <v>0</v>
      </c>
      <c r="G50">
        <v>0.44467359781265298</v>
      </c>
      <c r="H50">
        <v>0</v>
      </c>
      <c r="I50">
        <v>7928</v>
      </c>
      <c r="J50">
        <v>0</v>
      </c>
      <c r="K50">
        <v>7928</v>
      </c>
      <c r="L50">
        <v>0</v>
      </c>
      <c r="M50">
        <v>0</v>
      </c>
      <c r="N50">
        <v>0</v>
      </c>
      <c r="O50">
        <v>7928</v>
      </c>
      <c r="P50">
        <v>0</v>
      </c>
      <c r="X50">
        <v>9959.0732421875</v>
      </c>
      <c r="AA50" t="s">
        <v>242</v>
      </c>
      <c r="AL50">
        <v>0</v>
      </c>
      <c r="AM50">
        <v>5708.6282114284904</v>
      </c>
      <c r="AN50">
        <v>5708.6282114284904</v>
      </c>
      <c r="AS50">
        <v>0.20316943526268</v>
      </c>
      <c r="AT50">
        <v>0</v>
      </c>
    </row>
    <row r="51" spans="1:58">
      <c r="A51" t="s">
        <v>243</v>
      </c>
      <c r="B51" t="s">
        <v>7</v>
      </c>
      <c r="C51" t="s">
        <v>242</v>
      </c>
      <c r="D51" s="106">
        <v>0</v>
      </c>
      <c r="E51" s="106">
        <f t="shared" si="0"/>
        <v>1.7786943912506119</v>
      </c>
      <c r="F51" s="106">
        <f t="shared" si="1"/>
        <v>0</v>
      </c>
      <c r="G51">
        <v>0.44467359781265298</v>
      </c>
      <c r="H51">
        <v>0</v>
      </c>
      <c r="I51">
        <v>7928</v>
      </c>
      <c r="J51">
        <v>0</v>
      </c>
      <c r="K51">
        <v>7928</v>
      </c>
      <c r="L51">
        <v>0</v>
      </c>
      <c r="M51">
        <v>0</v>
      </c>
      <c r="N51">
        <v>0</v>
      </c>
      <c r="O51">
        <v>7928</v>
      </c>
      <c r="P51">
        <v>0</v>
      </c>
      <c r="X51">
        <v>6996.68310546875</v>
      </c>
      <c r="AL51">
        <v>0</v>
      </c>
      <c r="AM51">
        <v>5230.8081889224704</v>
      </c>
      <c r="AN51">
        <v>5230.8081889224704</v>
      </c>
      <c r="AS51">
        <v>0.20316943526268</v>
      </c>
      <c r="AT51">
        <v>0</v>
      </c>
    </row>
    <row r="52" spans="1:58">
      <c r="A52" t="s">
        <v>168</v>
      </c>
      <c r="B52" t="s">
        <v>218</v>
      </c>
      <c r="C52" t="s">
        <v>201</v>
      </c>
      <c r="D52" s="106">
        <v>9.4983383178710987</v>
      </c>
      <c r="E52" s="106">
        <f t="shared" si="0"/>
        <v>13.01622867584228</v>
      </c>
      <c r="F52" s="106">
        <f t="shared" si="1"/>
        <v>6.6810307502746404</v>
      </c>
      <c r="G52">
        <v>3.25405716896057</v>
      </c>
      <c r="H52">
        <v>1.6702576875686601</v>
      </c>
      <c r="I52">
        <v>17358</v>
      </c>
      <c r="J52">
        <v>35</v>
      </c>
      <c r="K52">
        <v>17323</v>
      </c>
      <c r="L52">
        <v>0</v>
      </c>
      <c r="M52">
        <v>35</v>
      </c>
      <c r="N52">
        <v>0</v>
      </c>
      <c r="O52">
        <v>17323</v>
      </c>
      <c r="P52">
        <v>0</v>
      </c>
      <c r="X52">
        <v>9959.0732421875</v>
      </c>
      <c r="AA52" t="s">
        <v>242</v>
      </c>
      <c r="AG52">
        <v>100</v>
      </c>
      <c r="AJ52">
        <v>104.27605247581999</v>
      </c>
      <c r="AK52">
        <v>95.723947524179906</v>
      </c>
      <c r="AL52">
        <v>12519.757003348201</v>
      </c>
      <c r="AM52">
        <v>5113.1217228246996</v>
      </c>
      <c r="AN52">
        <v>5128.0561758042104</v>
      </c>
      <c r="AS52">
        <v>2.79803538322449</v>
      </c>
      <c r="AT52">
        <v>1.9962977170944201</v>
      </c>
      <c r="BE52">
        <v>101.953818809596</v>
      </c>
      <c r="BF52">
        <v>98.0461811904038</v>
      </c>
    </row>
    <row r="53" spans="1:58">
      <c r="A53" t="s">
        <v>168</v>
      </c>
      <c r="B53" t="s">
        <v>218</v>
      </c>
      <c r="C53" t="s">
        <v>242</v>
      </c>
      <c r="D53" s="106">
        <v>0</v>
      </c>
      <c r="E53" s="106">
        <f t="shared" si="0"/>
        <v>0.81230789422988803</v>
      </c>
      <c r="F53" s="106">
        <f t="shared" si="1"/>
        <v>0</v>
      </c>
      <c r="G53">
        <v>0.20307697355747201</v>
      </c>
      <c r="H53">
        <v>0</v>
      </c>
      <c r="I53">
        <v>17358</v>
      </c>
      <c r="J53">
        <v>0</v>
      </c>
      <c r="K53">
        <v>17358</v>
      </c>
      <c r="L53">
        <v>0</v>
      </c>
      <c r="M53">
        <v>35</v>
      </c>
      <c r="N53">
        <v>0</v>
      </c>
      <c r="O53">
        <v>17323</v>
      </c>
      <c r="P53">
        <v>0</v>
      </c>
      <c r="X53">
        <v>6996.68310546875</v>
      </c>
      <c r="AL53">
        <v>0</v>
      </c>
      <c r="AM53">
        <v>4741.9746932869102</v>
      </c>
      <c r="AN53">
        <v>4741.9746932869002</v>
      </c>
      <c r="AS53">
        <v>9.2790164053440094E-2</v>
      </c>
      <c r="AT53">
        <v>0</v>
      </c>
    </row>
    <row r="54" spans="1:58">
      <c r="A54" t="s">
        <v>169</v>
      </c>
      <c r="B54" t="s">
        <v>219</v>
      </c>
      <c r="C54" t="s">
        <v>201</v>
      </c>
      <c r="D54" s="106">
        <v>8.6395072937011808</v>
      </c>
      <c r="E54" s="106">
        <f t="shared" si="0"/>
        <v>12.062348365783681</v>
      </c>
      <c r="F54" s="106">
        <f t="shared" si="1"/>
        <v>5.9361443519592401</v>
      </c>
      <c r="G54">
        <v>3.0155870914459202</v>
      </c>
      <c r="H54">
        <v>1.48403608798981</v>
      </c>
      <c r="I54">
        <v>16901</v>
      </c>
      <c r="J54">
        <v>31</v>
      </c>
      <c r="K54">
        <v>16870</v>
      </c>
      <c r="L54">
        <v>0</v>
      </c>
      <c r="M54">
        <v>31</v>
      </c>
      <c r="N54">
        <v>0</v>
      </c>
      <c r="O54">
        <v>16870</v>
      </c>
      <c r="P54">
        <v>0</v>
      </c>
      <c r="X54">
        <v>9959.0732421875</v>
      </c>
      <c r="AA54" t="s">
        <v>242</v>
      </c>
      <c r="AG54">
        <v>100</v>
      </c>
      <c r="AJ54">
        <v>104.828252943423</v>
      </c>
      <c r="AK54">
        <v>95.171747056576905</v>
      </c>
      <c r="AL54">
        <v>12625.2282636089</v>
      </c>
      <c r="AM54">
        <v>5260.1894838343296</v>
      </c>
      <c r="AN54">
        <v>5273.69851893125</v>
      </c>
      <c r="AS54">
        <v>2.5706322193145801</v>
      </c>
      <c r="AT54">
        <v>1.7954852581024201</v>
      </c>
      <c r="BE54">
        <v>102.20612803117901</v>
      </c>
      <c r="BF54">
        <v>97.793871968820596</v>
      </c>
    </row>
    <row r="55" spans="1:58">
      <c r="A55" t="s">
        <v>169</v>
      </c>
      <c r="B55" t="s">
        <v>219</v>
      </c>
      <c r="C55" t="s">
        <v>242</v>
      </c>
      <c r="D55" s="106">
        <v>0</v>
      </c>
      <c r="E55" s="106">
        <f t="shared" si="0"/>
        <v>0.83427453041076804</v>
      </c>
      <c r="F55" s="106">
        <f t="shared" si="1"/>
        <v>0</v>
      </c>
      <c r="G55">
        <v>0.20856863260269201</v>
      </c>
      <c r="H55">
        <v>0</v>
      </c>
      <c r="I55">
        <v>16901</v>
      </c>
      <c r="J55">
        <v>0</v>
      </c>
      <c r="K55">
        <v>16901</v>
      </c>
      <c r="L55">
        <v>0</v>
      </c>
      <c r="M55">
        <v>31</v>
      </c>
      <c r="N55">
        <v>0</v>
      </c>
      <c r="O55">
        <v>16870</v>
      </c>
      <c r="P55">
        <v>0</v>
      </c>
      <c r="X55">
        <v>6996.68310546875</v>
      </c>
      <c r="AL55">
        <v>0</v>
      </c>
      <c r="AM55">
        <v>4822.3418457002399</v>
      </c>
      <c r="AN55">
        <v>4822.3418457002099</v>
      </c>
      <c r="AS55">
        <v>9.5299296081066104E-2</v>
      </c>
      <c r="AT55">
        <v>0</v>
      </c>
    </row>
    <row r="56" spans="1:58">
      <c r="A56" t="s">
        <v>170</v>
      </c>
      <c r="B56" t="s">
        <v>220</v>
      </c>
      <c r="C56" t="s">
        <v>201</v>
      </c>
      <c r="D56" s="106">
        <v>13.334059143066401</v>
      </c>
      <c r="E56" s="106">
        <f t="shared" si="0"/>
        <v>17.635381698608398</v>
      </c>
      <c r="F56" s="106">
        <f t="shared" si="1"/>
        <v>9.7983350753784002</v>
      </c>
      <c r="G56">
        <v>4.4088454246520996</v>
      </c>
      <c r="H56">
        <v>2.4495837688446001</v>
      </c>
      <c r="I56">
        <v>15904</v>
      </c>
      <c r="J56">
        <v>45</v>
      </c>
      <c r="K56">
        <v>15859</v>
      </c>
      <c r="L56">
        <v>0</v>
      </c>
      <c r="M56">
        <v>45</v>
      </c>
      <c r="N56">
        <v>0</v>
      </c>
      <c r="O56">
        <v>15859</v>
      </c>
      <c r="P56">
        <v>0</v>
      </c>
      <c r="X56">
        <v>9959.0732421875</v>
      </c>
      <c r="AA56" t="s">
        <v>242</v>
      </c>
      <c r="AG56">
        <v>100</v>
      </c>
      <c r="AJ56">
        <v>103.32449028821399</v>
      </c>
      <c r="AK56">
        <v>96.675509711786205</v>
      </c>
      <c r="AL56">
        <v>12409.3992621528</v>
      </c>
      <c r="AM56">
        <v>5151.2131029048796</v>
      </c>
      <c r="AN56">
        <v>5171.7499726965198</v>
      </c>
      <c r="AS56">
        <v>3.8543214797973602</v>
      </c>
      <c r="AT56">
        <v>2.8620269298553498</v>
      </c>
      <c r="BE56">
        <v>101.519023422028</v>
      </c>
      <c r="BF56">
        <v>98.4809765779722</v>
      </c>
    </row>
    <row r="57" spans="1:58">
      <c r="A57" t="s">
        <v>170</v>
      </c>
      <c r="B57" t="s">
        <v>220</v>
      </c>
      <c r="C57" t="s">
        <v>242</v>
      </c>
      <c r="D57" s="106">
        <v>0</v>
      </c>
      <c r="E57" s="106">
        <f t="shared" si="0"/>
        <v>0.88657897710800004</v>
      </c>
      <c r="F57" s="106">
        <f t="shared" si="1"/>
        <v>0</v>
      </c>
      <c r="G57">
        <v>0.22164474427700001</v>
      </c>
      <c r="H57">
        <v>0</v>
      </c>
      <c r="I57">
        <v>15904</v>
      </c>
      <c r="J57">
        <v>0</v>
      </c>
      <c r="K57">
        <v>15904</v>
      </c>
      <c r="L57">
        <v>0</v>
      </c>
      <c r="M57">
        <v>45</v>
      </c>
      <c r="N57">
        <v>0</v>
      </c>
      <c r="O57">
        <v>15859</v>
      </c>
      <c r="P57">
        <v>0</v>
      </c>
      <c r="X57">
        <v>6996.68310546875</v>
      </c>
      <c r="AL57">
        <v>0</v>
      </c>
      <c r="AM57">
        <v>4750.0354781006899</v>
      </c>
      <c r="AN57">
        <v>4750.03547810071</v>
      </c>
      <c r="AS57">
        <v>0.101273737847805</v>
      </c>
      <c r="AT57">
        <v>0</v>
      </c>
    </row>
    <row r="58" spans="1:58">
      <c r="A58" t="s">
        <v>171</v>
      </c>
      <c r="B58" t="s">
        <v>221</v>
      </c>
      <c r="C58" t="s">
        <v>201</v>
      </c>
      <c r="D58" s="106">
        <v>11.45864562988282</v>
      </c>
      <c r="E58" s="106">
        <f t="shared" si="0"/>
        <v>15.5144500732422</v>
      </c>
      <c r="F58" s="106">
        <f t="shared" si="1"/>
        <v>8.18163967132568</v>
      </c>
      <c r="G58">
        <v>3.87861251831055</v>
      </c>
      <c r="H58">
        <v>2.04540991783142</v>
      </c>
      <c r="I58">
        <v>15625</v>
      </c>
      <c r="J58">
        <v>38</v>
      </c>
      <c r="K58">
        <v>15587</v>
      </c>
      <c r="L58">
        <v>0</v>
      </c>
      <c r="M58">
        <v>38</v>
      </c>
      <c r="N58">
        <v>0</v>
      </c>
      <c r="O58">
        <v>15587</v>
      </c>
      <c r="P58">
        <v>0</v>
      </c>
      <c r="X58">
        <v>9959.0732421875</v>
      </c>
      <c r="AA58" t="s">
        <v>242</v>
      </c>
      <c r="AG58">
        <v>100</v>
      </c>
      <c r="AJ58">
        <v>103.93768703817599</v>
      </c>
      <c r="AK58">
        <v>96.062312961824105</v>
      </c>
      <c r="AL58">
        <v>12649.877004522999</v>
      </c>
      <c r="AM58">
        <v>5245.3595347361297</v>
      </c>
      <c r="AN58">
        <v>5263.3673212226404</v>
      </c>
      <c r="AS58">
        <v>3.3539338111877401</v>
      </c>
      <c r="AT58">
        <v>2.4256141185760498</v>
      </c>
      <c r="BE58">
        <v>101.799203269492</v>
      </c>
      <c r="BF58">
        <v>98.200796730508003</v>
      </c>
    </row>
    <row r="59" spans="1:58">
      <c r="A59" t="s">
        <v>171</v>
      </c>
      <c r="B59" t="s">
        <v>221</v>
      </c>
      <c r="C59" t="s">
        <v>242</v>
      </c>
      <c r="D59" s="106">
        <v>0</v>
      </c>
      <c r="E59" s="106">
        <f t="shared" si="0"/>
        <v>0.90241122245788397</v>
      </c>
      <c r="F59" s="106">
        <f t="shared" si="1"/>
        <v>0</v>
      </c>
      <c r="G59">
        <v>0.22560280561447099</v>
      </c>
      <c r="H59">
        <v>0</v>
      </c>
      <c r="I59">
        <v>15625</v>
      </c>
      <c r="J59">
        <v>0</v>
      </c>
      <c r="K59">
        <v>15625</v>
      </c>
      <c r="L59">
        <v>0</v>
      </c>
      <c r="M59">
        <v>38</v>
      </c>
      <c r="N59">
        <v>0</v>
      </c>
      <c r="O59">
        <v>15587</v>
      </c>
      <c r="P59">
        <v>0</v>
      </c>
      <c r="X59">
        <v>6996.68310546875</v>
      </c>
      <c r="AL59">
        <v>0</v>
      </c>
      <c r="AM59">
        <v>4838.7695489375001</v>
      </c>
      <c r="AN59">
        <v>4838.7695489375101</v>
      </c>
      <c r="AS59">
        <v>0.103082165122032</v>
      </c>
      <c r="AT59">
        <v>0</v>
      </c>
    </row>
    <row r="60" spans="1:58">
      <c r="A60" t="s">
        <v>172</v>
      </c>
      <c r="B60" t="s">
        <v>222</v>
      </c>
      <c r="C60" t="s">
        <v>201</v>
      </c>
      <c r="D60" s="106">
        <v>8.41781692504882</v>
      </c>
      <c r="E60" s="106">
        <f t="shared" si="0"/>
        <v>12.09886646270752</v>
      </c>
      <c r="F60" s="106">
        <f t="shared" si="1"/>
        <v>5.5731773376464799</v>
      </c>
      <c r="G60">
        <v>3.0247166156768799</v>
      </c>
      <c r="H60">
        <v>1.39329433441162</v>
      </c>
      <c r="I60">
        <v>14548</v>
      </c>
      <c r="J60">
        <v>26</v>
      </c>
      <c r="K60">
        <v>14522</v>
      </c>
      <c r="L60">
        <v>0</v>
      </c>
      <c r="M60">
        <v>26</v>
      </c>
      <c r="N60">
        <v>0</v>
      </c>
      <c r="O60">
        <v>14522</v>
      </c>
      <c r="P60">
        <v>0</v>
      </c>
      <c r="X60">
        <v>9959.0732421875</v>
      </c>
      <c r="AA60" t="s">
        <v>242</v>
      </c>
      <c r="AG60">
        <v>100</v>
      </c>
      <c r="AJ60">
        <v>105.756981414729</v>
      </c>
      <c r="AK60">
        <v>94.243018585270804</v>
      </c>
      <c r="AL60">
        <v>11587.128530649001</v>
      </c>
      <c r="AM60">
        <v>4978.6722989762002</v>
      </c>
      <c r="AN60">
        <v>4990.4828476443099</v>
      </c>
      <c r="AS60">
        <v>2.5440316200256299</v>
      </c>
      <c r="AT60">
        <v>1.7188147306442301</v>
      </c>
      <c r="BE60">
        <v>102.63046276612801</v>
      </c>
      <c r="BF60">
        <v>97.369537233871995</v>
      </c>
    </row>
    <row r="61" spans="1:58">
      <c r="A61" t="s">
        <v>172</v>
      </c>
      <c r="B61" t="s">
        <v>222</v>
      </c>
      <c r="C61" t="s">
        <v>242</v>
      </c>
      <c r="D61" s="106">
        <v>0</v>
      </c>
      <c r="E61" s="106">
        <f t="shared" si="0"/>
        <v>0.969224333763124</v>
      </c>
      <c r="F61" s="106">
        <f t="shared" si="1"/>
        <v>0</v>
      </c>
      <c r="G61">
        <v>0.242306083440781</v>
      </c>
      <c r="H61">
        <v>0</v>
      </c>
      <c r="I61">
        <v>14548</v>
      </c>
      <c r="J61">
        <v>0</v>
      </c>
      <c r="K61">
        <v>14548</v>
      </c>
      <c r="L61">
        <v>0</v>
      </c>
      <c r="M61">
        <v>26</v>
      </c>
      <c r="N61">
        <v>0</v>
      </c>
      <c r="O61">
        <v>14522</v>
      </c>
      <c r="P61">
        <v>0</v>
      </c>
      <c r="X61">
        <v>6996.68310546875</v>
      </c>
      <c r="AL61">
        <v>0</v>
      </c>
      <c r="AM61">
        <v>4518.8684860703597</v>
      </c>
      <c r="AN61">
        <v>4518.8684860703497</v>
      </c>
      <c r="AS61">
        <v>0.11071377247571899</v>
      </c>
      <c r="AT61">
        <v>0</v>
      </c>
    </row>
    <row r="62" spans="1:58">
      <c r="A62" t="s">
        <v>173</v>
      </c>
      <c r="B62" t="s">
        <v>223</v>
      </c>
      <c r="C62" t="s">
        <v>201</v>
      </c>
      <c r="D62" s="106">
        <v>17.818785095214842</v>
      </c>
      <c r="E62" s="106">
        <f t="shared" si="0"/>
        <v>22.4499397277832</v>
      </c>
      <c r="F62" s="106">
        <f t="shared" si="1"/>
        <v>13.87528800964356</v>
      </c>
      <c r="G62">
        <v>5.6124849319457999</v>
      </c>
      <c r="H62">
        <v>3.46882200241089</v>
      </c>
      <c r="I62">
        <v>17728</v>
      </c>
      <c r="J62">
        <v>67</v>
      </c>
      <c r="K62">
        <v>17661</v>
      </c>
      <c r="L62">
        <v>0</v>
      </c>
      <c r="M62">
        <v>67</v>
      </c>
      <c r="N62">
        <v>0</v>
      </c>
      <c r="O62">
        <v>17661</v>
      </c>
      <c r="P62">
        <v>0</v>
      </c>
      <c r="X62">
        <v>9959.0732421875</v>
      </c>
      <c r="AA62" t="s">
        <v>242</v>
      </c>
      <c r="AG62">
        <v>100</v>
      </c>
      <c r="AJ62">
        <v>102.23178187895201</v>
      </c>
      <c r="AK62">
        <v>97.768218121047795</v>
      </c>
      <c r="AL62">
        <v>12242.0125932836</v>
      </c>
      <c r="AM62">
        <v>5227.6285113755903</v>
      </c>
      <c r="AN62">
        <v>5254.1381985082398</v>
      </c>
      <c r="AS62">
        <v>5.0199856758117702</v>
      </c>
      <c r="AT62">
        <v>3.9336898326873802</v>
      </c>
      <c r="BE62">
        <v>101.019749315604</v>
      </c>
      <c r="BF62">
        <v>98.980250684396296</v>
      </c>
    </row>
    <row r="63" spans="1:58">
      <c r="A63" t="s">
        <v>173</v>
      </c>
      <c r="B63" t="s">
        <v>223</v>
      </c>
      <c r="C63" t="s">
        <v>242</v>
      </c>
      <c r="D63" s="106">
        <v>0</v>
      </c>
      <c r="E63" s="106">
        <f t="shared" si="0"/>
        <v>0.79535281658172796</v>
      </c>
      <c r="F63" s="106">
        <f t="shared" si="1"/>
        <v>0</v>
      </c>
      <c r="G63">
        <v>0.19883820414543199</v>
      </c>
      <c r="H63">
        <v>0</v>
      </c>
      <c r="I63">
        <v>17728</v>
      </c>
      <c r="J63">
        <v>0</v>
      </c>
      <c r="K63">
        <v>17728</v>
      </c>
      <c r="L63">
        <v>0</v>
      </c>
      <c r="M63">
        <v>67</v>
      </c>
      <c r="N63">
        <v>0</v>
      </c>
      <c r="O63">
        <v>17661</v>
      </c>
      <c r="P63">
        <v>0</v>
      </c>
      <c r="X63">
        <v>6996.68310546875</v>
      </c>
      <c r="AL63">
        <v>0</v>
      </c>
      <c r="AM63">
        <v>4755.7206926999997</v>
      </c>
      <c r="AN63">
        <v>4755.7206926999897</v>
      </c>
      <c r="AS63">
        <v>9.0853467583656297E-2</v>
      </c>
      <c r="AT63">
        <v>0</v>
      </c>
    </row>
    <row r="64" spans="1:58">
      <c r="A64" t="s">
        <v>209</v>
      </c>
      <c r="B64" t="s">
        <v>7</v>
      </c>
      <c r="C64" t="s">
        <v>201</v>
      </c>
      <c r="D64" s="106">
        <v>0</v>
      </c>
      <c r="E64" s="106">
        <f t="shared" si="0"/>
        <v>1.0566059350967401</v>
      </c>
      <c r="F64" s="106">
        <f t="shared" si="1"/>
        <v>0</v>
      </c>
      <c r="G64">
        <v>0.26415148377418501</v>
      </c>
      <c r="H64">
        <v>0</v>
      </c>
      <c r="I64">
        <v>13345</v>
      </c>
      <c r="J64">
        <v>0</v>
      </c>
      <c r="K64">
        <v>13345</v>
      </c>
      <c r="L64">
        <v>0</v>
      </c>
      <c r="M64">
        <v>0</v>
      </c>
      <c r="N64">
        <v>0</v>
      </c>
      <c r="O64">
        <v>13345</v>
      </c>
      <c r="P64">
        <v>0</v>
      </c>
      <c r="X64">
        <v>9959.0732421875</v>
      </c>
      <c r="AA64" t="s">
        <v>242</v>
      </c>
      <c r="AL64">
        <v>0</v>
      </c>
      <c r="AM64">
        <v>5028.6595854786701</v>
      </c>
      <c r="AN64">
        <v>5028.6595854787001</v>
      </c>
      <c r="AS64">
        <v>0.120694704353809</v>
      </c>
      <c r="AT64">
        <v>0</v>
      </c>
    </row>
    <row r="65" spans="1:58">
      <c r="A65" t="s">
        <v>209</v>
      </c>
      <c r="B65" t="s">
        <v>7</v>
      </c>
      <c r="C65" t="s">
        <v>242</v>
      </c>
      <c r="D65" s="106">
        <v>0</v>
      </c>
      <c r="E65" s="106">
        <f t="shared" si="0"/>
        <v>1.0566059350967401</v>
      </c>
      <c r="F65" s="106">
        <f t="shared" si="1"/>
        <v>0</v>
      </c>
      <c r="G65">
        <v>0.26415148377418501</v>
      </c>
      <c r="H65">
        <v>0</v>
      </c>
      <c r="I65">
        <v>13345</v>
      </c>
      <c r="J65">
        <v>0</v>
      </c>
      <c r="K65">
        <v>13345</v>
      </c>
      <c r="L65">
        <v>0</v>
      </c>
      <c r="M65">
        <v>0</v>
      </c>
      <c r="N65">
        <v>0</v>
      </c>
      <c r="O65">
        <v>13345</v>
      </c>
      <c r="P65">
        <v>0</v>
      </c>
      <c r="X65">
        <v>6996.68310546875</v>
      </c>
      <c r="AL65">
        <v>0</v>
      </c>
      <c r="AM65">
        <v>4759.4421741815804</v>
      </c>
      <c r="AN65">
        <v>4759.4421741815804</v>
      </c>
      <c r="AS65">
        <v>0.120694704353809</v>
      </c>
      <c r="AT65">
        <v>0</v>
      </c>
    </row>
    <row r="66" spans="1:58">
      <c r="A66" t="s">
        <v>244</v>
      </c>
      <c r="B66" t="s">
        <v>250</v>
      </c>
      <c r="C66" t="s">
        <v>33</v>
      </c>
      <c r="D66" s="106">
        <v>39478.984375</v>
      </c>
      <c r="E66" s="106">
        <f t="shared" si="0"/>
        <v>46247.40625</v>
      </c>
      <c r="F66" s="106">
        <f t="shared" si="1"/>
        <v>34892.2265625</v>
      </c>
      <c r="G66">
        <v>11561.8515625</v>
      </c>
      <c r="H66">
        <v>8723.056640625</v>
      </c>
      <c r="I66">
        <v>13199</v>
      </c>
      <c r="J66">
        <v>13196</v>
      </c>
      <c r="K66">
        <v>3</v>
      </c>
      <c r="L66">
        <v>0</v>
      </c>
      <c r="M66">
        <v>13196</v>
      </c>
      <c r="N66">
        <v>0</v>
      </c>
      <c r="O66">
        <v>3</v>
      </c>
      <c r="P66">
        <v>0</v>
      </c>
      <c r="X66">
        <v>11017.896484375</v>
      </c>
      <c r="AA66" t="s">
        <v>245</v>
      </c>
      <c r="AG66">
        <v>100</v>
      </c>
      <c r="AJ66">
        <v>100.00135299185099</v>
      </c>
      <c r="AK66">
        <v>99.998647008149206</v>
      </c>
      <c r="AL66">
        <v>12822.529336023301</v>
      </c>
      <c r="AM66">
        <v>10551.124348958299</v>
      </c>
      <c r="AN66">
        <v>12822.013068505999</v>
      </c>
      <c r="AS66">
        <v>10639.8251953125</v>
      </c>
      <c r="AT66">
        <v>9237.2021484375</v>
      </c>
      <c r="BE66">
        <v>100.000618201446</v>
      </c>
      <c r="BF66">
        <v>99.999381798554495</v>
      </c>
    </row>
    <row r="67" spans="1:58">
      <c r="A67" t="s">
        <v>244</v>
      </c>
      <c r="B67" t="s">
        <v>250</v>
      </c>
      <c r="C67" t="s">
        <v>245</v>
      </c>
      <c r="D67" s="106">
        <v>0</v>
      </c>
      <c r="E67" s="106">
        <f t="shared" ref="E67:E73" si="2">G67*4</f>
        <v>1.0682948827743519</v>
      </c>
      <c r="F67" s="106">
        <f t="shared" ref="F67:F73" si="3">H67*4</f>
        <v>0</v>
      </c>
      <c r="G67">
        <v>0.26707372069358798</v>
      </c>
      <c r="H67">
        <v>0</v>
      </c>
      <c r="I67">
        <v>13199</v>
      </c>
      <c r="J67">
        <v>0</v>
      </c>
      <c r="K67">
        <v>13199</v>
      </c>
      <c r="L67">
        <v>0</v>
      </c>
      <c r="M67">
        <v>13196</v>
      </c>
      <c r="N67">
        <v>0</v>
      </c>
      <c r="O67">
        <v>3</v>
      </c>
      <c r="P67">
        <v>0</v>
      </c>
      <c r="X67">
        <v>5366.552734375</v>
      </c>
      <c r="AL67">
        <v>0</v>
      </c>
      <c r="AM67">
        <v>4218.0647099545004</v>
      </c>
      <c r="AN67">
        <v>4218.0647099544803</v>
      </c>
      <c r="AS67">
        <v>0.122029826045036</v>
      </c>
      <c r="AT67">
        <v>0</v>
      </c>
    </row>
    <row r="68" spans="1:58">
      <c r="A68" t="s">
        <v>246</v>
      </c>
      <c r="B68" t="s">
        <v>250</v>
      </c>
      <c r="C68" t="s">
        <v>33</v>
      </c>
      <c r="D68" s="106">
        <v>0</v>
      </c>
      <c r="E68" s="106">
        <f t="shared" si="2"/>
        <v>1.112903714179992</v>
      </c>
      <c r="F68" s="106">
        <f t="shared" si="3"/>
        <v>0</v>
      </c>
      <c r="G68">
        <v>0.278225928544998</v>
      </c>
      <c r="H68">
        <v>0</v>
      </c>
      <c r="I68">
        <v>12670</v>
      </c>
      <c r="J68">
        <v>0</v>
      </c>
      <c r="K68">
        <v>12670</v>
      </c>
      <c r="L68">
        <v>0</v>
      </c>
      <c r="M68">
        <v>0</v>
      </c>
      <c r="N68">
        <v>12666</v>
      </c>
      <c r="O68">
        <v>4</v>
      </c>
      <c r="P68">
        <v>0</v>
      </c>
      <c r="X68">
        <v>11017.896484375</v>
      </c>
      <c r="AA68" t="s">
        <v>245</v>
      </c>
      <c r="AL68">
        <v>0</v>
      </c>
      <c r="AM68">
        <v>8214.4330550220093</v>
      </c>
      <c r="AN68">
        <v>8214.4330550220293</v>
      </c>
      <c r="AS68">
        <v>0.127125114202499</v>
      </c>
      <c r="AT68">
        <v>0</v>
      </c>
    </row>
    <row r="69" spans="1:58">
      <c r="A69" t="s">
        <v>246</v>
      </c>
      <c r="B69" t="s">
        <v>250</v>
      </c>
      <c r="C69" t="s">
        <v>245</v>
      </c>
      <c r="D69" s="106">
        <v>37932.693749999999</v>
      </c>
      <c r="E69" s="106">
        <f t="shared" si="2"/>
        <v>43571.078125</v>
      </c>
      <c r="F69" s="106">
        <f t="shared" si="3"/>
        <v>33896.421875</v>
      </c>
      <c r="G69">
        <v>10892.76953125</v>
      </c>
      <c r="H69">
        <v>8474.10546875</v>
      </c>
      <c r="I69">
        <v>12670</v>
      </c>
      <c r="J69">
        <v>12666</v>
      </c>
      <c r="K69">
        <v>4</v>
      </c>
      <c r="L69">
        <v>0</v>
      </c>
      <c r="M69">
        <v>0</v>
      </c>
      <c r="N69">
        <v>12666</v>
      </c>
      <c r="O69">
        <v>4</v>
      </c>
      <c r="P69">
        <v>0</v>
      </c>
      <c r="X69">
        <v>5366.552734375</v>
      </c>
      <c r="AL69">
        <v>6644.8875882961802</v>
      </c>
      <c r="AM69">
        <v>4293.9893798828098</v>
      </c>
      <c r="AN69">
        <v>6644.1453947023601</v>
      </c>
      <c r="AS69">
        <v>10135.75</v>
      </c>
      <c r="AT69">
        <v>8932.251953125</v>
      </c>
    </row>
    <row r="70" spans="1:58">
      <c r="A70" t="s">
        <v>247</v>
      </c>
      <c r="B70" t="s">
        <v>250</v>
      </c>
      <c r="C70" t="s">
        <v>201</v>
      </c>
      <c r="D70" s="106">
        <v>24918.053124999999</v>
      </c>
      <c r="E70" s="106">
        <f t="shared" si="2"/>
        <v>26141.798828125</v>
      </c>
      <c r="F70" s="106">
        <f t="shared" si="3"/>
        <v>23791.833984375</v>
      </c>
      <c r="G70">
        <v>6535.44970703125</v>
      </c>
      <c r="H70">
        <v>5947.95849609375</v>
      </c>
      <c r="I70">
        <v>12360</v>
      </c>
      <c r="J70">
        <v>12298</v>
      </c>
      <c r="K70">
        <v>62</v>
      </c>
      <c r="L70">
        <v>5</v>
      </c>
      <c r="M70">
        <v>12293</v>
      </c>
      <c r="N70">
        <v>0</v>
      </c>
      <c r="O70">
        <v>62</v>
      </c>
      <c r="P70">
        <v>0.47601480756176401</v>
      </c>
      <c r="X70">
        <v>9959.0732421875</v>
      </c>
      <c r="AA70" t="s">
        <v>248</v>
      </c>
      <c r="AB70">
        <v>13086.805045225799</v>
      </c>
      <c r="AE70">
        <v>25024.595947263999</v>
      </c>
      <c r="AF70">
        <v>1149.01414318765</v>
      </c>
      <c r="AG70">
        <v>99.992359299389406</v>
      </c>
      <c r="AJ70">
        <v>99.999328618226201</v>
      </c>
      <c r="AK70">
        <v>99.985389980552597</v>
      </c>
      <c r="AL70">
        <v>12850.323328742499</v>
      </c>
      <c r="AM70">
        <v>4926.04798544607</v>
      </c>
      <c r="AN70">
        <v>12810.5737275059</v>
      </c>
      <c r="AS70">
        <v>6381.501953125</v>
      </c>
      <c r="AT70">
        <v>6083.7978515625</v>
      </c>
      <c r="BA70">
        <v>19049.566629375298</v>
      </c>
      <c r="BB70">
        <v>7124.0434610763105</v>
      </c>
      <c r="BE70">
        <v>99.995840377837595</v>
      </c>
      <c r="BF70">
        <v>99.988878220941302</v>
      </c>
    </row>
    <row r="71" spans="1:58">
      <c r="A71" t="s">
        <v>247</v>
      </c>
      <c r="B71" t="s">
        <v>250</v>
      </c>
      <c r="C71" t="s">
        <v>248</v>
      </c>
      <c r="D71" s="106">
        <v>1.9040592193603518</v>
      </c>
      <c r="E71" s="106">
        <f t="shared" si="2"/>
        <v>4.1385030746459996</v>
      </c>
      <c r="F71" s="106">
        <f t="shared" si="3"/>
        <v>0.66937941312789995</v>
      </c>
      <c r="G71">
        <v>1.0346257686614999</v>
      </c>
      <c r="H71">
        <v>0.16734485328197499</v>
      </c>
      <c r="I71">
        <v>12360</v>
      </c>
      <c r="J71">
        <v>5</v>
      </c>
      <c r="K71">
        <v>12355</v>
      </c>
      <c r="L71">
        <v>5</v>
      </c>
      <c r="M71">
        <v>12293</v>
      </c>
      <c r="N71">
        <v>0</v>
      </c>
      <c r="O71">
        <v>62</v>
      </c>
      <c r="P71">
        <v>0.47601480756176401</v>
      </c>
      <c r="X71">
        <v>6996.68310546875</v>
      </c>
      <c r="AL71">
        <v>7379.05712890625</v>
      </c>
      <c r="AM71">
        <v>5729.3595431813701</v>
      </c>
      <c r="AN71">
        <v>5730.0268965736695</v>
      </c>
      <c r="AS71">
        <v>0.72504729032516502</v>
      </c>
      <c r="AT71">
        <v>0.29186943173408503</v>
      </c>
    </row>
    <row r="72" spans="1:58">
      <c r="A72" t="s">
        <v>249</v>
      </c>
      <c r="B72" t="s">
        <v>250</v>
      </c>
      <c r="C72" t="s">
        <v>201</v>
      </c>
      <c r="D72" s="106">
        <v>0</v>
      </c>
      <c r="E72" s="106">
        <f t="shared" si="2"/>
        <v>1.1222941875457759</v>
      </c>
      <c r="F72" s="106">
        <f t="shared" si="3"/>
        <v>0</v>
      </c>
      <c r="G72">
        <v>0.28057354688644398</v>
      </c>
      <c r="H72">
        <v>0</v>
      </c>
      <c r="I72">
        <v>12564</v>
      </c>
      <c r="J72">
        <v>0</v>
      </c>
      <c r="K72">
        <v>12564</v>
      </c>
      <c r="L72">
        <v>0</v>
      </c>
      <c r="M72">
        <v>0</v>
      </c>
      <c r="N72">
        <v>12542</v>
      </c>
      <c r="O72">
        <v>22</v>
      </c>
      <c r="P72">
        <v>0</v>
      </c>
      <c r="X72">
        <v>9959.0732421875</v>
      </c>
      <c r="AA72" t="s">
        <v>248</v>
      </c>
      <c r="AL72">
        <v>0</v>
      </c>
      <c r="AM72">
        <v>6906.1412492258396</v>
      </c>
      <c r="AN72">
        <v>6906.1412492258496</v>
      </c>
      <c r="AS72">
        <v>0.12819769978523299</v>
      </c>
      <c r="AT72">
        <v>0</v>
      </c>
    </row>
    <row r="73" spans="1:58">
      <c r="A73" t="s">
        <v>249</v>
      </c>
      <c r="B73" t="s">
        <v>250</v>
      </c>
      <c r="C73" t="s">
        <v>248</v>
      </c>
      <c r="D73" s="106">
        <v>29870.815624999999</v>
      </c>
      <c r="E73" s="106">
        <f t="shared" si="2"/>
        <v>31992.765625</v>
      </c>
      <c r="F73" s="106">
        <f t="shared" si="3"/>
        <v>28025.767578125</v>
      </c>
      <c r="G73">
        <v>7998.19140625</v>
      </c>
      <c r="H73">
        <v>7006.44189453125</v>
      </c>
      <c r="I73">
        <v>12564</v>
      </c>
      <c r="J73">
        <v>12542</v>
      </c>
      <c r="K73">
        <v>22</v>
      </c>
      <c r="L73">
        <v>0</v>
      </c>
      <c r="M73">
        <v>0</v>
      </c>
      <c r="N73">
        <v>12542</v>
      </c>
      <c r="O73">
        <v>22</v>
      </c>
      <c r="P73">
        <v>0</v>
      </c>
      <c r="X73">
        <v>6996.68310546875</v>
      </c>
      <c r="AL73">
        <v>7898.8016381364896</v>
      </c>
      <c r="AM73">
        <v>6057.3768643465901</v>
      </c>
      <c r="AN73">
        <v>7895.5772394558599</v>
      </c>
      <c r="AS73">
        <v>7727.28857421875</v>
      </c>
      <c r="AT73">
        <v>7225.8984375</v>
      </c>
    </row>
  </sheetData>
  <pageMargins left="0.75" right="0.75" top="1" bottom="1" header="0.5" footer="0.5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B4373B-A5C6-AC46-9277-C22408EE8D64}">
  <dimension ref="A1:BF33"/>
  <sheetViews>
    <sheetView zoomScale="174" workbookViewId="0">
      <selection activeCell="A2" sqref="A2"/>
    </sheetView>
  </sheetViews>
  <sheetFormatPr defaultColWidth="10.83203125" defaultRowHeight="15.5"/>
  <cols>
    <col min="1" max="3" width="10.83203125" style="38"/>
    <col min="4" max="6" width="10.83203125" style="167"/>
    <col min="7" max="16384" width="10.83203125" style="38"/>
  </cols>
  <sheetData>
    <row r="1" spans="1:58">
      <c r="A1" t="s">
        <v>38</v>
      </c>
      <c r="B1" t="s">
        <v>39</v>
      </c>
      <c r="C1" t="s">
        <v>40</v>
      </c>
      <c r="D1" s="106" t="s">
        <v>238</v>
      </c>
      <c r="E1" s="106" t="s">
        <v>41</v>
      </c>
      <c r="F1" s="106" t="s">
        <v>42</v>
      </c>
      <c r="G1" t="s">
        <v>43</v>
      </c>
      <c r="H1" t="s">
        <v>44</v>
      </c>
      <c r="I1" t="s">
        <v>45</v>
      </c>
      <c r="J1" t="s">
        <v>46</v>
      </c>
      <c r="K1" t="s">
        <v>47</v>
      </c>
      <c r="L1" t="s">
        <v>48</v>
      </c>
      <c r="M1" t="s">
        <v>49</v>
      </c>
      <c r="N1" t="s">
        <v>50</v>
      </c>
      <c r="O1" t="s">
        <v>51</v>
      </c>
      <c r="P1" t="s">
        <v>52</v>
      </c>
      <c r="Q1" t="s">
        <v>53</v>
      </c>
      <c r="R1" t="s">
        <v>54</v>
      </c>
      <c r="S1" t="s">
        <v>55</v>
      </c>
      <c r="T1" t="s">
        <v>56</v>
      </c>
      <c r="U1" t="s">
        <v>57</v>
      </c>
      <c r="V1" t="s">
        <v>58</v>
      </c>
      <c r="W1" t="s">
        <v>59</v>
      </c>
      <c r="X1" t="s">
        <v>60</v>
      </c>
      <c r="Y1" t="s">
        <v>61</v>
      </c>
      <c r="Z1" t="s">
        <v>62</v>
      </c>
      <c r="AA1" t="s">
        <v>63</v>
      </c>
      <c r="AB1" t="s">
        <v>64</v>
      </c>
      <c r="AC1" t="s">
        <v>65</v>
      </c>
      <c r="AD1" t="s">
        <v>66</v>
      </c>
      <c r="AE1" t="s">
        <v>67</v>
      </c>
      <c r="AF1" t="s">
        <v>68</v>
      </c>
      <c r="AG1" t="s">
        <v>69</v>
      </c>
      <c r="AH1" t="s">
        <v>70</v>
      </c>
      <c r="AI1" t="s">
        <v>71</v>
      </c>
      <c r="AJ1" t="s">
        <v>72</v>
      </c>
      <c r="AK1" t="s">
        <v>73</v>
      </c>
      <c r="AL1" t="s">
        <v>74</v>
      </c>
      <c r="AM1" t="s">
        <v>75</v>
      </c>
      <c r="AN1" t="s">
        <v>76</v>
      </c>
      <c r="AO1" t="s">
        <v>77</v>
      </c>
      <c r="AP1" t="s">
        <v>78</v>
      </c>
      <c r="AQ1" t="s">
        <v>79</v>
      </c>
      <c r="AR1" t="s">
        <v>80</v>
      </c>
      <c r="AS1" t="s">
        <v>81</v>
      </c>
      <c r="AT1" t="s">
        <v>82</v>
      </c>
      <c r="AU1" t="s">
        <v>83</v>
      </c>
      <c r="AV1" t="s">
        <v>84</v>
      </c>
      <c r="AW1" t="s">
        <v>85</v>
      </c>
      <c r="AX1" t="s">
        <v>86</v>
      </c>
      <c r="AY1" t="s">
        <v>87</v>
      </c>
      <c r="AZ1" t="s">
        <v>88</v>
      </c>
      <c r="BA1" t="s">
        <v>89</v>
      </c>
      <c r="BB1" t="s">
        <v>90</v>
      </c>
      <c r="BC1" t="s">
        <v>91</v>
      </c>
      <c r="BD1" t="s">
        <v>92</v>
      </c>
      <c r="BE1" t="s">
        <v>93</v>
      </c>
      <c r="BF1" t="s">
        <v>94</v>
      </c>
    </row>
    <row r="2" spans="1:58" s="120" customFormat="1">
      <c r="A2" t="s">
        <v>113</v>
      </c>
      <c r="B2" t="s">
        <v>210</v>
      </c>
      <c r="C2" t="s">
        <v>114</v>
      </c>
      <c r="D2" s="106">
        <v>51.049023437499997</v>
      </c>
      <c r="E2" s="106">
        <f t="shared" ref="E2:E33" si="0">4*G2</f>
        <v>58.37158203125</v>
      </c>
      <c r="F2" s="106">
        <f t="shared" ref="F2:F33" si="1">4*H2</f>
        <v>43.737842559814403</v>
      </c>
      <c r="G2">
        <v>14.5928955078125</v>
      </c>
      <c r="H2">
        <v>10.934460639953601</v>
      </c>
      <c r="I2">
        <v>17332</v>
      </c>
      <c r="J2">
        <v>187</v>
      </c>
      <c r="K2">
        <v>17145</v>
      </c>
      <c r="L2">
        <v>0</v>
      </c>
      <c r="M2">
        <v>0</v>
      </c>
      <c r="N2">
        <v>0</v>
      </c>
      <c r="O2">
        <v>0</v>
      </c>
      <c r="P2"/>
      <c r="Q2"/>
      <c r="R2"/>
      <c r="S2"/>
      <c r="T2"/>
      <c r="U2"/>
      <c r="V2"/>
      <c r="W2"/>
      <c r="X2">
        <v>8124.46826171875</v>
      </c>
      <c r="Y2"/>
      <c r="Z2"/>
      <c r="AA2"/>
      <c r="AB2"/>
      <c r="AC2"/>
      <c r="AD2"/>
      <c r="AE2"/>
      <c r="AF2"/>
      <c r="AG2"/>
      <c r="AH2"/>
      <c r="AI2"/>
      <c r="AJ2"/>
      <c r="AK2"/>
      <c r="AL2">
        <v>9174.8071262951198</v>
      </c>
      <c r="AM2">
        <v>6065.5753229434404</v>
      </c>
      <c r="AN2">
        <v>6099.1217311609998</v>
      </c>
      <c r="AO2"/>
      <c r="AP2"/>
      <c r="AQ2"/>
      <c r="AR2"/>
      <c r="AS2">
        <v>13.695899963378899</v>
      </c>
      <c r="AT2">
        <v>11.829353332519499</v>
      </c>
      <c r="AU2"/>
      <c r="AV2"/>
      <c r="AW2"/>
      <c r="AX2"/>
      <c r="AY2"/>
      <c r="AZ2"/>
      <c r="BA2"/>
      <c r="BB2"/>
      <c r="BC2"/>
      <c r="BD2"/>
      <c r="BE2"/>
      <c r="BF2"/>
    </row>
    <row r="3" spans="1:58" s="120" customFormat="1">
      <c r="A3" t="s">
        <v>95</v>
      </c>
      <c r="B3" t="s">
        <v>210</v>
      </c>
      <c r="C3" t="s">
        <v>96</v>
      </c>
      <c r="D3" s="106">
        <v>81.368505859375006</v>
      </c>
      <c r="E3" s="106">
        <f t="shared" si="0"/>
        <v>90.759300231933594</v>
      </c>
      <c r="F3" s="106">
        <f t="shared" si="1"/>
        <v>71.996414184570398</v>
      </c>
      <c r="G3">
        <v>22.689825057983398</v>
      </c>
      <c r="H3">
        <v>17.999103546142599</v>
      </c>
      <c r="I3">
        <v>16859</v>
      </c>
      <c r="J3">
        <v>289</v>
      </c>
      <c r="K3">
        <v>16570</v>
      </c>
      <c r="L3">
        <v>0</v>
      </c>
      <c r="M3">
        <v>0</v>
      </c>
      <c r="N3">
        <v>0</v>
      </c>
      <c r="O3">
        <v>0</v>
      </c>
      <c r="P3"/>
      <c r="Q3"/>
      <c r="R3"/>
      <c r="S3"/>
      <c r="T3"/>
      <c r="U3"/>
      <c r="V3"/>
      <c r="W3"/>
      <c r="X3">
        <v>8907</v>
      </c>
      <c r="Y3"/>
      <c r="Z3"/>
      <c r="AA3"/>
      <c r="AB3"/>
      <c r="AC3"/>
      <c r="AD3"/>
      <c r="AE3"/>
      <c r="AF3"/>
      <c r="AG3"/>
      <c r="AH3"/>
      <c r="AI3"/>
      <c r="AJ3"/>
      <c r="AK3"/>
      <c r="AL3">
        <v>9878.6374013300192</v>
      </c>
      <c r="AM3">
        <v>7944.3060365942802</v>
      </c>
      <c r="AN3">
        <v>7977.4646915802596</v>
      </c>
      <c r="AO3"/>
      <c r="AP3"/>
      <c r="AQ3"/>
      <c r="AR3"/>
      <c r="AS3">
        <v>21.539344787597699</v>
      </c>
      <c r="AT3">
        <v>19.146121978759801</v>
      </c>
      <c r="AU3"/>
      <c r="AV3"/>
      <c r="AW3"/>
      <c r="AX3"/>
      <c r="AY3"/>
      <c r="AZ3"/>
      <c r="BA3"/>
      <c r="BB3"/>
      <c r="BC3"/>
      <c r="BD3"/>
      <c r="BE3"/>
      <c r="BF3"/>
    </row>
    <row r="4" spans="1:58" s="120" customFormat="1">
      <c r="A4" t="s">
        <v>115</v>
      </c>
      <c r="B4" t="s">
        <v>211</v>
      </c>
      <c r="C4" t="s">
        <v>114</v>
      </c>
      <c r="D4" s="106">
        <v>50.026293945312602</v>
      </c>
      <c r="E4" s="106">
        <f t="shared" si="0"/>
        <v>57.320095062256001</v>
      </c>
      <c r="F4" s="106">
        <f t="shared" si="1"/>
        <v>42.743789672851598</v>
      </c>
      <c r="G4">
        <v>14.330023765564</v>
      </c>
      <c r="H4">
        <v>10.6859474182129</v>
      </c>
      <c r="I4">
        <v>17117</v>
      </c>
      <c r="J4">
        <v>181</v>
      </c>
      <c r="K4">
        <v>16936</v>
      </c>
      <c r="L4">
        <v>0</v>
      </c>
      <c r="M4">
        <v>0</v>
      </c>
      <c r="N4">
        <v>0</v>
      </c>
      <c r="O4">
        <v>0</v>
      </c>
      <c r="P4"/>
      <c r="Q4"/>
      <c r="R4"/>
      <c r="S4"/>
      <c r="T4"/>
      <c r="U4"/>
      <c r="V4"/>
      <c r="W4"/>
      <c r="X4">
        <v>8124.46826171875</v>
      </c>
      <c r="Y4"/>
      <c r="Z4"/>
      <c r="AA4"/>
      <c r="AB4"/>
      <c r="AC4"/>
      <c r="AD4"/>
      <c r="AE4"/>
      <c r="AF4"/>
      <c r="AG4"/>
      <c r="AH4"/>
      <c r="AI4"/>
      <c r="AJ4"/>
      <c r="AK4"/>
      <c r="AL4">
        <v>9201.3810104454406</v>
      </c>
      <c r="AM4">
        <v>6115.8733664878901</v>
      </c>
      <c r="AN4">
        <v>6148.5003971332399</v>
      </c>
      <c r="AO4"/>
      <c r="AP4"/>
      <c r="AQ4"/>
      <c r="AR4"/>
      <c r="AS4">
        <v>13.436552047729499</v>
      </c>
      <c r="AT4">
        <v>11.577329635620099</v>
      </c>
      <c r="AU4"/>
      <c r="AV4"/>
      <c r="AW4"/>
      <c r="AX4"/>
      <c r="AY4"/>
      <c r="AZ4"/>
      <c r="BA4"/>
      <c r="BB4"/>
      <c r="BC4"/>
      <c r="BD4"/>
      <c r="BE4"/>
      <c r="BF4"/>
    </row>
    <row r="5" spans="1:58" s="120" customFormat="1">
      <c r="A5" t="s">
        <v>97</v>
      </c>
      <c r="B5" t="s">
        <v>211</v>
      </c>
      <c r="C5" t="s">
        <v>96</v>
      </c>
      <c r="D5" s="106">
        <v>50.362628173828199</v>
      </c>
      <c r="E5" s="106">
        <f t="shared" si="0"/>
        <v>57.6060562133788</v>
      </c>
      <c r="F5" s="106">
        <f t="shared" si="1"/>
        <v>43.13032913208</v>
      </c>
      <c r="G5">
        <v>14.4015140533447</v>
      </c>
      <c r="H5">
        <v>10.78258228302</v>
      </c>
      <c r="I5">
        <v>17473</v>
      </c>
      <c r="J5">
        <v>186</v>
      </c>
      <c r="K5">
        <v>17287</v>
      </c>
      <c r="L5">
        <v>0</v>
      </c>
      <c r="M5">
        <v>0</v>
      </c>
      <c r="N5">
        <v>0</v>
      </c>
      <c r="O5">
        <v>0</v>
      </c>
      <c r="P5"/>
      <c r="Q5"/>
      <c r="R5"/>
      <c r="S5"/>
      <c r="T5"/>
      <c r="U5"/>
      <c r="V5"/>
      <c r="W5"/>
      <c r="X5">
        <v>8907</v>
      </c>
      <c r="Y5"/>
      <c r="Z5"/>
      <c r="AA5"/>
      <c r="AB5"/>
      <c r="AC5"/>
      <c r="AD5"/>
      <c r="AE5"/>
      <c r="AF5"/>
      <c r="AG5"/>
      <c r="AH5"/>
      <c r="AI5"/>
      <c r="AJ5"/>
      <c r="AK5"/>
      <c r="AL5">
        <v>9802.2143397177406</v>
      </c>
      <c r="AM5">
        <v>7883.6546078587799</v>
      </c>
      <c r="AN5">
        <v>7904.0776668712997</v>
      </c>
      <c r="AO5"/>
      <c r="AP5"/>
      <c r="AQ5"/>
      <c r="AR5"/>
      <c r="AS5">
        <v>13.5142154693604</v>
      </c>
      <c r="AT5">
        <v>11.667822837829601</v>
      </c>
      <c r="AU5"/>
      <c r="AV5"/>
      <c r="AW5"/>
      <c r="AX5"/>
      <c r="AY5"/>
      <c r="AZ5"/>
      <c r="BA5"/>
      <c r="BB5"/>
      <c r="BC5"/>
      <c r="BD5"/>
      <c r="BE5"/>
      <c r="BF5"/>
    </row>
    <row r="6" spans="1:58" s="120" customFormat="1">
      <c r="A6" t="s">
        <v>116</v>
      </c>
      <c r="B6" t="s">
        <v>212</v>
      </c>
      <c r="C6" t="s">
        <v>114</v>
      </c>
      <c r="D6" s="106">
        <v>40.505346679687605</v>
      </c>
      <c r="E6" s="106">
        <f t="shared" si="0"/>
        <v>46.992042541503999</v>
      </c>
      <c r="F6" s="106">
        <f t="shared" si="1"/>
        <v>34.02758407592772</v>
      </c>
      <c r="G6">
        <v>11.748010635376</v>
      </c>
      <c r="H6">
        <v>8.50689601898193</v>
      </c>
      <c r="I6">
        <v>17502</v>
      </c>
      <c r="J6">
        <v>150</v>
      </c>
      <c r="K6">
        <v>17352</v>
      </c>
      <c r="L6">
        <v>0</v>
      </c>
      <c r="M6">
        <v>0</v>
      </c>
      <c r="N6">
        <v>0</v>
      </c>
      <c r="O6">
        <v>0</v>
      </c>
      <c r="P6"/>
      <c r="Q6"/>
      <c r="R6"/>
      <c r="S6"/>
      <c r="T6"/>
      <c r="U6"/>
      <c r="V6"/>
      <c r="W6"/>
      <c r="X6">
        <v>8124.46826171875</v>
      </c>
      <c r="Y6"/>
      <c r="Z6"/>
      <c r="AA6"/>
      <c r="AB6"/>
      <c r="AC6"/>
      <c r="AD6"/>
      <c r="AE6"/>
      <c r="AF6"/>
      <c r="AG6"/>
      <c r="AH6"/>
      <c r="AI6"/>
      <c r="AJ6"/>
      <c r="AK6"/>
      <c r="AL6">
        <v>9150.1465494791701</v>
      </c>
      <c r="AM6">
        <v>6034.8018101524704</v>
      </c>
      <c r="AN6">
        <v>6061.5017136434399</v>
      </c>
      <c r="AO6"/>
      <c r="AP6"/>
      <c r="AQ6"/>
      <c r="AR6"/>
      <c r="AS6">
        <v>10.953442573547401</v>
      </c>
      <c r="AT6">
        <v>9.2998123168945295</v>
      </c>
      <c r="AU6"/>
      <c r="AV6"/>
      <c r="AW6"/>
      <c r="AX6"/>
      <c r="AY6"/>
      <c r="AZ6"/>
      <c r="BA6"/>
      <c r="BB6"/>
      <c r="BC6"/>
      <c r="BD6"/>
      <c r="BE6"/>
      <c r="BF6"/>
    </row>
    <row r="7" spans="1:58" s="120" customFormat="1">
      <c r="A7" t="s">
        <v>98</v>
      </c>
      <c r="B7" t="s">
        <v>212</v>
      </c>
      <c r="C7" t="s">
        <v>96</v>
      </c>
      <c r="D7" s="106">
        <v>48.337561035156199</v>
      </c>
      <c r="E7" s="106">
        <f t="shared" si="0"/>
        <v>55.696723937988402</v>
      </c>
      <c r="F7" s="106">
        <f t="shared" si="1"/>
        <v>40.989894866943203</v>
      </c>
      <c r="G7">
        <v>13.924180984497101</v>
      </c>
      <c r="H7">
        <v>10.247473716735801</v>
      </c>
      <c r="I7">
        <v>16244</v>
      </c>
      <c r="J7">
        <v>166</v>
      </c>
      <c r="K7">
        <v>16078</v>
      </c>
      <c r="L7">
        <v>0</v>
      </c>
      <c r="M7">
        <v>0</v>
      </c>
      <c r="N7">
        <v>0</v>
      </c>
      <c r="O7">
        <v>0</v>
      </c>
      <c r="P7"/>
      <c r="Q7"/>
      <c r="R7"/>
      <c r="S7"/>
      <c r="T7"/>
      <c r="U7"/>
      <c r="V7"/>
      <c r="W7"/>
      <c r="X7">
        <v>8907</v>
      </c>
      <c r="Y7"/>
      <c r="Z7"/>
      <c r="AA7"/>
      <c r="AB7"/>
      <c r="AC7"/>
      <c r="AD7"/>
      <c r="AE7"/>
      <c r="AF7"/>
      <c r="AG7"/>
      <c r="AH7"/>
      <c r="AI7"/>
      <c r="AJ7"/>
      <c r="AK7"/>
      <c r="AL7">
        <v>9789.7988987198805</v>
      </c>
      <c r="AM7">
        <v>7901.85472316294</v>
      </c>
      <c r="AN7">
        <v>7921.1479226915299</v>
      </c>
      <c r="AO7"/>
      <c r="AP7"/>
      <c r="AQ7"/>
      <c r="AR7"/>
      <c r="AS7">
        <v>13.022698402404799</v>
      </c>
      <c r="AT7">
        <v>11.1468286514282</v>
      </c>
      <c r="AU7"/>
      <c r="AV7"/>
      <c r="AW7"/>
      <c r="AX7"/>
      <c r="AY7"/>
      <c r="AZ7"/>
      <c r="BA7"/>
      <c r="BB7"/>
      <c r="BC7"/>
      <c r="BD7"/>
      <c r="BE7"/>
      <c r="BF7"/>
    </row>
    <row r="8" spans="1:58" s="120" customFormat="1">
      <c r="A8" t="s">
        <v>117</v>
      </c>
      <c r="B8" t="s">
        <v>213</v>
      </c>
      <c r="C8" t="s">
        <v>114</v>
      </c>
      <c r="D8" s="106">
        <v>45.055267333984396</v>
      </c>
      <c r="E8" s="106">
        <f t="shared" si="0"/>
        <v>51.793563842773601</v>
      </c>
      <c r="F8" s="106">
        <f t="shared" si="1"/>
        <v>38.326610565185561</v>
      </c>
      <c r="G8">
        <v>12.9483909606934</v>
      </c>
      <c r="H8">
        <v>9.5816526412963903</v>
      </c>
      <c r="I8">
        <v>18051</v>
      </c>
      <c r="J8">
        <v>172</v>
      </c>
      <c r="K8">
        <v>17879</v>
      </c>
      <c r="L8">
        <v>0</v>
      </c>
      <c r="M8">
        <v>0</v>
      </c>
      <c r="N8">
        <v>0</v>
      </c>
      <c r="O8">
        <v>0</v>
      </c>
      <c r="P8"/>
      <c r="Q8"/>
      <c r="R8"/>
      <c r="S8"/>
      <c r="T8"/>
      <c r="U8"/>
      <c r="V8"/>
      <c r="W8"/>
      <c r="X8">
        <v>8124.46826171875</v>
      </c>
      <c r="Y8"/>
      <c r="Z8"/>
      <c r="AA8"/>
      <c r="AB8"/>
      <c r="AC8"/>
      <c r="AD8"/>
      <c r="AE8"/>
      <c r="AF8"/>
      <c r="AG8"/>
      <c r="AH8"/>
      <c r="AI8"/>
      <c r="AJ8"/>
      <c r="AK8"/>
      <c r="AL8">
        <v>9080.6322929914604</v>
      </c>
      <c r="AM8">
        <v>6028.8239026876399</v>
      </c>
      <c r="AN8">
        <v>6057.9032358620898</v>
      </c>
      <c r="AO8"/>
      <c r="AP8"/>
      <c r="AQ8"/>
      <c r="AR8"/>
      <c r="AS8">
        <v>12.122993469238301</v>
      </c>
      <c r="AT8">
        <v>10.405269622802701</v>
      </c>
      <c r="AU8"/>
      <c r="AV8"/>
      <c r="AW8"/>
      <c r="AX8"/>
      <c r="AY8"/>
      <c r="AZ8"/>
      <c r="BA8"/>
      <c r="BB8"/>
      <c r="BC8"/>
      <c r="BD8"/>
      <c r="BE8"/>
      <c r="BF8"/>
    </row>
    <row r="9" spans="1:58" s="120" customFormat="1">
      <c r="A9" t="s">
        <v>99</v>
      </c>
      <c r="B9" t="s">
        <v>213</v>
      </c>
      <c r="C9" t="s">
        <v>96</v>
      </c>
      <c r="D9" s="106">
        <v>63.942297363281206</v>
      </c>
      <c r="E9" s="106">
        <f t="shared" si="0"/>
        <v>71.751342773437599</v>
      </c>
      <c r="F9" s="106">
        <f t="shared" si="1"/>
        <v>56.146186828613203</v>
      </c>
      <c r="G9">
        <v>17.9378356933594</v>
      </c>
      <c r="H9">
        <v>14.036546707153301</v>
      </c>
      <c r="I9">
        <v>19117</v>
      </c>
      <c r="J9">
        <v>258</v>
      </c>
      <c r="K9">
        <v>18859</v>
      </c>
      <c r="L9">
        <v>0</v>
      </c>
      <c r="M9">
        <v>0</v>
      </c>
      <c r="N9">
        <v>0</v>
      </c>
      <c r="O9">
        <v>0</v>
      </c>
      <c r="P9"/>
      <c r="Q9"/>
      <c r="R9"/>
      <c r="S9"/>
      <c r="T9"/>
      <c r="U9"/>
      <c r="V9"/>
      <c r="W9"/>
      <c r="X9">
        <v>8907</v>
      </c>
      <c r="Y9"/>
      <c r="Z9"/>
      <c r="AA9"/>
      <c r="AB9"/>
      <c r="AC9"/>
      <c r="AD9"/>
      <c r="AE9"/>
      <c r="AF9"/>
      <c r="AG9"/>
      <c r="AH9"/>
      <c r="AI9"/>
      <c r="AJ9"/>
      <c r="AK9"/>
      <c r="AL9">
        <v>9748.5412048812996</v>
      </c>
      <c r="AM9">
        <v>7840.3740832201702</v>
      </c>
      <c r="AN9">
        <v>7866.1264040544402</v>
      </c>
      <c r="AO9"/>
      <c r="AP9"/>
      <c r="AQ9"/>
      <c r="AR9"/>
      <c r="AS9">
        <v>16.9812202453613</v>
      </c>
      <c r="AT9">
        <v>14.9907684326172</v>
      </c>
      <c r="AU9"/>
      <c r="AV9"/>
      <c r="AW9"/>
      <c r="AX9"/>
      <c r="AY9"/>
      <c r="AZ9"/>
      <c r="BA9"/>
      <c r="BB9"/>
      <c r="BC9"/>
      <c r="BD9"/>
      <c r="BE9"/>
      <c r="BF9"/>
    </row>
    <row r="10" spans="1:58" s="120" customFormat="1">
      <c r="A10" t="s">
        <v>118</v>
      </c>
      <c r="B10" t="s">
        <v>214</v>
      </c>
      <c r="C10" t="s">
        <v>114</v>
      </c>
      <c r="D10" s="106">
        <v>47.290716552734395</v>
      </c>
      <c r="E10" s="106">
        <f t="shared" si="0"/>
        <v>54.002334594726399</v>
      </c>
      <c r="F10" s="106">
        <f t="shared" si="1"/>
        <v>40.588668823242003</v>
      </c>
      <c r="G10">
        <v>13.5005836486816</v>
      </c>
      <c r="H10">
        <v>10.147167205810501</v>
      </c>
      <c r="I10">
        <v>19102</v>
      </c>
      <c r="J10">
        <v>191</v>
      </c>
      <c r="K10">
        <v>18911</v>
      </c>
      <c r="L10">
        <v>0</v>
      </c>
      <c r="M10">
        <v>0</v>
      </c>
      <c r="N10">
        <v>0</v>
      </c>
      <c r="O10">
        <v>0</v>
      </c>
      <c r="P10"/>
      <c r="Q10"/>
      <c r="R10"/>
      <c r="S10"/>
      <c r="T10"/>
      <c r="U10"/>
      <c r="V10"/>
      <c r="W10"/>
      <c r="X10">
        <v>8124.46826171875</v>
      </c>
      <c r="Y10"/>
      <c r="Z10"/>
      <c r="AA10"/>
      <c r="AB10"/>
      <c r="AC10"/>
      <c r="AD10"/>
      <c r="AE10"/>
      <c r="AF10"/>
      <c r="AG10"/>
      <c r="AH10"/>
      <c r="AI10"/>
      <c r="AJ10"/>
      <c r="AK10"/>
      <c r="AL10">
        <v>9216.1067111829198</v>
      </c>
      <c r="AM10">
        <v>6160.3859176082997</v>
      </c>
      <c r="AN10">
        <v>6190.9399261714398</v>
      </c>
      <c r="AO10"/>
      <c r="AP10"/>
      <c r="AQ10"/>
      <c r="AR10"/>
      <c r="AS10">
        <v>12.678454399108899</v>
      </c>
      <c r="AT10">
        <v>10.9675283432007</v>
      </c>
      <c r="AU10"/>
      <c r="AV10"/>
      <c r="AW10"/>
      <c r="AX10"/>
      <c r="AY10"/>
      <c r="AZ10"/>
      <c r="BA10"/>
      <c r="BB10"/>
      <c r="BC10"/>
      <c r="BD10"/>
      <c r="BE10"/>
      <c r="BF10"/>
    </row>
    <row r="11" spans="1:58" s="120" customFormat="1">
      <c r="A11" t="s">
        <v>100</v>
      </c>
      <c r="B11" t="s">
        <v>214</v>
      </c>
      <c r="C11" t="s">
        <v>96</v>
      </c>
      <c r="D11" s="106">
        <v>59.933953857421798</v>
      </c>
      <c r="E11" s="106">
        <f t="shared" si="0"/>
        <v>68.008834838867202</v>
      </c>
      <c r="F11" s="106">
        <f t="shared" si="1"/>
        <v>51.872890472412003</v>
      </c>
      <c r="G11">
        <v>17.0022087097168</v>
      </c>
      <c r="H11">
        <v>12.968222618103001</v>
      </c>
      <c r="I11">
        <v>16752</v>
      </c>
      <c r="J11">
        <v>212</v>
      </c>
      <c r="K11">
        <v>16540</v>
      </c>
      <c r="L11">
        <v>0</v>
      </c>
      <c r="M11">
        <v>0</v>
      </c>
      <c r="N11">
        <v>0</v>
      </c>
      <c r="O11">
        <v>0</v>
      </c>
      <c r="P11"/>
      <c r="Q11"/>
      <c r="R11"/>
      <c r="S11"/>
      <c r="T11"/>
      <c r="U11"/>
      <c r="V11"/>
      <c r="W11"/>
      <c r="X11">
        <v>8907</v>
      </c>
      <c r="Y11"/>
      <c r="Z11"/>
      <c r="AA11"/>
      <c r="AB11"/>
      <c r="AC11"/>
      <c r="AD11"/>
      <c r="AE11"/>
      <c r="AF11"/>
      <c r="AG11"/>
      <c r="AH11"/>
      <c r="AI11"/>
      <c r="AJ11"/>
      <c r="AK11"/>
      <c r="AL11">
        <v>9827.1208542158001</v>
      </c>
      <c r="AM11">
        <v>7864.4689509215304</v>
      </c>
      <c r="AN11">
        <v>7889.3067137855696</v>
      </c>
      <c r="AO11"/>
      <c r="AP11"/>
      <c r="AQ11"/>
      <c r="AR11"/>
      <c r="AS11">
        <v>16.013013839721701</v>
      </c>
      <c r="AT11">
        <v>13.9548606872559</v>
      </c>
      <c r="AU11"/>
      <c r="AV11"/>
      <c r="AW11"/>
      <c r="AX11"/>
      <c r="AY11"/>
      <c r="AZ11"/>
      <c r="BA11"/>
      <c r="BB11"/>
      <c r="BC11"/>
      <c r="BD11"/>
      <c r="BE11"/>
      <c r="BF11"/>
    </row>
    <row r="12" spans="1:58" s="120" customFormat="1">
      <c r="A12" t="s">
        <v>119</v>
      </c>
      <c r="B12" t="s">
        <v>215</v>
      </c>
      <c r="C12" t="s">
        <v>114</v>
      </c>
      <c r="D12" s="106">
        <v>40.289425659179599</v>
      </c>
      <c r="E12" s="106">
        <f t="shared" si="0"/>
        <v>46.698902130126797</v>
      </c>
      <c r="F12" s="106">
        <f t="shared" si="1"/>
        <v>33.88866806030272</v>
      </c>
      <c r="G12">
        <v>11.674725532531699</v>
      </c>
      <c r="H12">
        <v>8.47216701507568</v>
      </c>
      <c r="I12">
        <v>17830</v>
      </c>
      <c r="J12">
        <v>152</v>
      </c>
      <c r="K12">
        <v>17678</v>
      </c>
      <c r="L12">
        <v>0</v>
      </c>
      <c r="M12">
        <v>0</v>
      </c>
      <c r="N12">
        <v>0</v>
      </c>
      <c r="O12">
        <v>0</v>
      </c>
      <c r="P12"/>
      <c r="Q12"/>
      <c r="R12"/>
      <c r="S12"/>
      <c r="T12"/>
      <c r="U12"/>
      <c r="V12"/>
      <c r="W12"/>
      <c r="X12">
        <v>8124.46826171875</v>
      </c>
      <c r="Y12"/>
      <c r="Z12"/>
      <c r="AA12"/>
      <c r="AB12"/>
      <c r="AC12"/>
      <c r="AD12"/>
      <c r="AE12"/>
      <c r="AF12"/>
      <c r="AG12"/>
      <c r="AH12"/>
      <c r="AI12"/>
      <c r="AJ12"/>
      <c r="AK12"/>
      <c r="AL12">
        <v>9213.4336965460498</v>
      </c>
      <c r="AM12">
        <v>6153.3053621252602</v>
      </c>
      <c r="AN12">
        <v>6179.3928274551599</v>
      </c>
      <c r="AO12"/>
      <c r="AP12"/>
      <c r="AQ12"/>
      <c r="AR12"/>
      <c r="AS12">
        <v>10.889619827270501</v>
      </c>
      <c r="AT12">
        <v>9.2556610107421893</v>
      </c>
      <c r="AU12"/>
      <c r="AV12"/>
      <c r="AW12"/>
      <c r="AX12"/>
      <c r="AY12"/>
      <c r="AZ12"/>
      <c r="BA12"/>
      <c r="BB12"/>
      <c r="BC12"/>
      <c r="BD12"/>
      <c r="BE12"/>
      <c r="BF12"/>
    </row>
    <row r="13" spans="1:58" s="120" customFormat="1">
      <c r="A13" t="s">
        <v>101</v>
      </c>
      <c r="B13" t="s">
        <v>215</v>
      </c>
      <c r="C13" t="s">
        <v>96</v>
      </c>
      <c r="D13" s="106">
        <v>47.192703247070398</v>
      </c>
      <c r="E13" s="106">
        <f t="shared" si="0"/>
        <v>54.190105438232401</v>
      </c>
      <c r="F13" s="106">
        <f t="shared" si="1"/>
        <v>40.205696105957202</v>
      </c>
      <c r="G13">
        <v>13.5475263595581</v>
      </c>
      <c r="H13">
        <v>10.0514240264893</v>
      </c>
      <c r="I13">
        <v>17538</v>
      </c>
      <c r="J13">
        <v>175</v>
      </c>
      <c r="K13">
        <v>17363</v>
      </c>
      <c r="L13">
        <v>0</v>
      </c>
      <c r="M13">
        <v>0</v>
      </c>
      <c r="N13">
        <v>0</v>
      </c>
      <c r="O13">
        <v>0</v>
      </c>
      <c r="P13"/>
      <c r="Q13"/>
      <c r="R13"/>
      <c r="S13"/>
      <c r="T13"/>
      <c r="U13"/>
      <c r="V13"/>
      <c r="W13"/>
      <c r="X13">
        <v>8907</v>
      </c>
      <c r="Y13"/>
      <c r="Z13"/>
      <c r="AA13"/>
      <c r="AB13"/>
      <c r="AC13"/>
      <c r="AD13"/>
      <c r="AE13"/>
      <c r="AF13"/>
      <c r="AG13"/>
      <c r="AH13"/>
      <c r="AI13"/>
      <c r="AJ13"/>
      <c r="AK13"/>
      <c r="AL13">
        <v>10018.678638392899</v>
      </c>
      <c r="AM13">
        <v>8067.0646570512499</v>
      </c>
      <c r="AN13">
        <v>8086.5385107822804</v>
      </c>
      <c r="AO13"/>
      <c r="AP13"/>
      <c r="AQ13"/>
      <c r="AR13"/>
      <c r="AS13">
        <v>12.690376281738301</v>
      </c>
      <c r="AT13">
        <v>10.9066514968872</v>
      </c>
      <c r="AU13"/>
      <c r="AV13"/>
      <c r="AW13"/>
      <c r="AX13"/>
      <c r="AY13"/>
      <c r="AZ13"/>
      <c r="BA13"/>
      <c r="BB13"/>
      <c r="BC13"/>
      <c r="BD13"/>
      <c r="BE13"/>
      <c r="BF13"/>
    </row>
    <row r="14" spans="1:58" s="120" customFormat="1">
      <c r="A14" t="s">
        <v>120</v>
      </c>
      <c r="B14" t="s">
        <v>216</v>
      </c>
      <c r="C14" t="s">
        <v>114</v>
      </c>
      <c r="D14" s="106">
        <v>36.165270996093803</v>
      </c>
      <c r="E14" s="106">
        <f t="shared" si="0"/>
        <v>42.2699623107912</v>
      </c>
      <c r="F14" s="106">
        <f t="shared" si="1"/>
        <v>30.068489074707038</v>
      </c>
      <c r="G14">
        <v>10.5674905776978</v>
      </c>
      <c r="H14">
        <v>7.5171222686767596</v>
      </c>
      <c r="I14">
        <v>17634</v>
      </c>
      <c r="J14">
        <v>135</v>
      </c>
      <c r="K14">
        <v>17499</v>
      </c>
      <c r="L14">
        <v>0</v>
      </c>
      <c r="M14">
        <v>0</v>
      </c>
      <c r="N14">
        <v>0</v>
      </c>
      <c r="O14">
        <v>0</v>
      </c>
      <c r="P14"/>
      <c r="Q14"/>
      <c r="R14"/>
      <c r="S14"/>
      <c r="T14"/>
      <c r="U14"/>
      <c r="V14"/>
      <c r="W14"/>
      <c r="X14">
        <v>8124.46826171875</v>
      </c>
      <c r="Y14"/>
      <c r="Z14"/>
      <c r="AA14"/>
      <c r="AB14"/>
      <c r="AC14"/>
      <c r="AD14"/>
      <c r="AE14"/>
      <c r="AF14"/>
      <c r="AG14"/>
      <c r="AH14"/>
      <c r="AI14"/>
      <c r="AJ14"/>
      <c r="AK14"/>
      <c r="AL14">
        <v>9256.7137152777796</v>
      </c>
      <c r="AM14">
        <v>6216.2961157211203</v>
      </c>
      <c r="AN14">
        <v>6239.5725349079403</v>
      </c>
      <c r="AO14"/>
      <c r="AP14"/>
      <c r="AQ14"/>
      <c r="AR14"/>
      <c r="AS14">
        <v>9.8197307586669904</v>
      </c>
      <c r="AT14">
        <v>8.2634201049804705</v>
      </c>
      <c r="AU14"/>
      <c r="AV14"/>
      <c r="AW14"/>
      <c r="AX14"/>
      <c r="AY14"/>
      <c r="AZ14"/>
      <c r="BA14"/>
      <c r="BB14"/>
      <c r="BC14"/>
      <c r="BD14"/>
      <c r="BE14"/>
      <c r="BF14"/>
    </row>
    <row r="15" spans="1:58" s="120" customFormat="1">
      <c r="A15" t="s">
        <v>102</v>
      </c>
      <c r="B15" t="s">
        <v>216</v>
      </c>
      <c r="C15" t="s">
        <v>96</v>
      </c>
      <c r="D15" s="106">
        <v>50.904809570312601</v>
      </c>
      <c r="E15" s="106">
        <f t="shared" si="0"/>
        <v>58.265995025634801</v>
      </c>
      <c r="F15" s="106">
        <f t="shared" si="1"/>
        <v>43.555122375488402</v>
      </c>
      <c r="G15">
        <v>14.5664987564087</v>
      </c>
      <c r="H15">
        <v>10.888780593872101</v>
      </c>
      <c r="I15">
        <v>17102</v>
      </c>
      <c r="J15">
        <v>184</v>
      </c>
      <c r="K15">
        <v>16918</v>
      </c>
      <c r="L15">
        <v>0</v>
      </c>
      <c r="M15">
        <v>0</v>
      </c>
      <c r="N15">
        <v>0</v>
      </c>
      <c r="O15">
        <v>0</v>
      </c>
      <c r="P15"/>
      <c r="Q15"/>
      <c r="R15"/>
      <c r="S15"/>
      <c r="T15"/>
      <c r="U15"/>
      <c r="V15"/>
      <c r="W15"/>
      <c r="X15">
        <v>8907</v>
      </c>
      <c r="Y15"/>
      <c r="Z15"/>
      <c r="AA15"/>
      <c r="AB15"/>
      <c r="AC15"/>
      <c r="AD15"/>
      <c r="AE15"/>
      <c r="AF15"/>
      <c r="AG15"/>
      <c r="AH15"/>
      <c r="AI15"/>
      <c r="AJ15"/>
      <c r="AK15"/>
      <c r="AL15">
        <v>9729.6641155740508</v>
      </c>
      <c r="AM15">
        <v>7774.2334865809498</v>
      </c>
      <c r="AN15">
        <v>7795.2719169244601</v>
      </c>
      <c r="AO15"/>
      <c r="AP15"/>
      <c r="AQ15"/>
      <c r="AR15"/>
      <c r="AS15">
        <v>13.6647691726685</v>
      </c>
      <c r="AT15">
        <v>11.788383483886699</v>
      </c>
      <c r="AU15"/>
      <c r="AV15"/>
      <c r="AW15"/>
      <c r="AX15"/>
      <c r="AY15"/>
      <c r="AZ15"/>
      <c r="BA15"/>
      <c r="BB15"/>
      <c r="BC15"/>
      <c r="BD15"/>
      <c r="BE15"/>
      <c r="BF15"/>
    </row>
    <row r="16" spans="1:58" s="120" customFormat="1">
      <c r="A16" t="s">
        <v>121</v>
      </c>
      <c r="B16" t="s">
        <v>217</v>
      </c>
      <c r="C16" t="s">
        <v>114</v>
      </c>
      <c r="D16" s="106">
        <v>48.291949462890599</v>
      </c>
      <c r="E16" s="106">
        <f t="shared" si="0"/>
        <v>55.163791656493999</v>
      </c>
      <c r="F16" s="106">
        <f t="shared" si="1"/>
        <v>41.43013381958</v>
      </c>
      <c r="G16">
        <v>13.7909479141235</v>
      </c>
      <c r="H16">
        <v>10.357533454895</v>
      </c>
      <c r="I16">
        <v>18610</v>
      </c>
      <c r="J16">
        <v>190</v>
      </c>
      <c r="K16">
        <v>18420</v>
      </c>
      <c r="L16">
        <v>0</v>
      </c>
      <c r="M16">
        <v>0</v>
      </c>
      <c r="N16">
        <v>0</v>
      </c>
      <c r="O16">
        <v>0</v>
      </c>
      <c r="P16"/>
      <c r="Q16"/>
      <c r="R16"/>
      <c r="S16"/>
      <c r="T16"/>
      <c r="U16"/>
      <c r="V16"/>
      <c r="W16"/>
      <c r="X16">
        <v>8124.46826171875</v>
      </c>
      <c r="Y16"/>
      <c r="Z16"/>
      <c r="AA16"/>
      <c r="AB16"/>
      <c r="AC16"/>
      <c r="AD16"/>
      <c r="AE16"/>
      <c r="AF16"/>
      <c r="AG16"/>
      <c r="AH16"/>
      <c r="AI16"/>
      <c r="AJ16"/>
      <c r="AK16"/>
      <c r="AL16">
        <v>9276.3469675164506</v>
      </c>
      <c r="AM16">
        <v>6292.6536767949201</v>
      </c>
      <c r="AN16">
        <v>6323.1158866410597</v>
      </c>
      <c r="AO16"/>
      <c r="AP16"/>
      <c r="AQ16"/>
      <c r="AR16"/>
      <c r="AS16">
        <v>12.9491844177246</v>
      </c>
      <c r="AT16">
        <v>11.1974439620972</v>
      </c>
      <c r="AU16"/>
      <c r="AV16"/>
      <c r="AW16"/>
      <c r="AX16"/>
      <c r="AY16"/>
      <c r="AZ16"/>
      <c r="BA16"/>
      <c r="BB16"/>
      <c r="BC16"/>
      <c r="BD16"/>
      <c r="BE16"/>
      <c r="BF16"/>
    </row>
    <row r="17" spans="1:58" s="120" customFormat="1">
      <c r="A17" t="s">
        <v>103</v>
      </c>
      <c r="B17" t="s">
        <v>217</v>
      </c>
      <c r="C17" t="s">
        <v>96</v>
      </c>
      <c r="D17" s="106">
        <v>67.31287841796879</v>
      </c>
      <c r="E17" s="106">
        <f t="shared" si="0"/>
        <v>77.442680358886804</v>
      </c>
      <c r="F17" s="106">
        <f t="shared" si="1"/>
        <v>57.204841613769602</v>
      </c>
      <c r="G17">
        <v>19.360670089721701</v>
      </c>
      <c r="H17">
        <v>14.301210403442401</v>
      </c>
      <c r="I17">
        <v>11970</v>
      </c>
      <c r="J17">
        <v>170</v>
      </c>
      <c r="K17">
        <v>11800</v>
      </c>
      <c r="L17">
        <v>0</v>
      </c>
      <c r="M17">
        <v>0</v>
      </c>
      <c r="N17">
        <v>0</v>
      </c>
      <c r="O17">
        <v>0</v>
      </c>
      <c r="P17"/>
      <c r="Q17"/>
      <c r="R17"/>
      <c r="S17"/>
      <c r="T17"/>
      <c r="U17"/>
      <c r="V17"/>
      <c r="W17"/>
      <c r="X17">
        <v>9152.8623046875</v>
      </c>
      <c r="Y17"/>
      <c r="Z17"/>
      <c r="AA17"/>
      <c r="AB17"/>
      <c r="AC17"/>
      <c r="AD17"/>
      <c r="AE17"/>
      <c r="AF17"/>
      <c r="AG17"/>
      <c r="AH17"/>
      <c r="AI17"/>
      <c r="AJ17"/>
      <c r="AK17"/>
      <c r="AL17">
        <v>9963.8314625459607</v>
      </c>
      <c r="AM17">
        <v>8105.4940607620501</v>
      </c>
      <c r="AN17">
        <v>8131.8864883563101</v>
      </c>
      <c r="AO17"/>
      <c r="AP17"/>
      <c r="AQ17"/>
      <c r="AR17"/>
      <c r="AS17">
        <v>18.119606018066399</v>
      </c>
      <c r="AT17">
        <v>15.538251876831101</v>
      </c>
      <c r="AU17"/>
      <c r="AV17"/>
      <c r="AW17"/>
      <c r="AX17"/>
      <c r="AY17"/>
      <c r="AZ17"/>
      <c r="BA17"/>
      <c r="BB17"/>
      <c r="BC17"/>
      <c r="BD17"/>
      <c r="BE17"/>
      <c r="BF17"/>
    </row>
    <row r="18" spans="1:58" s="119" customFormat="1">
      <c r="A18" t="s">
        <v>122</v>
      </c>
      <c r="B18" t="s">
        <v>218</v>
      </c>
      <c r="C18" t="s">
        <v>114</v>
      </c>
      <c r="D18" s="106">
        <v>39.701373291015599</v>
      </c>
      <c r="E18" s="106">
        <f t="shared" si="0"/>
        <v>45.996543884277202</v>
      </c>
      <c r="F18" s="106">
        <f t="shared" si="1"/>
        <v>33.414611816406243</v>
      </c>
      <c r="G18">
        <v>11.4991359710693</v>
      </c>
      <c r="H18">
        <v>8.3536529541015607</v>
      </c>
      <c r="I18">
        <v>18212</v>
      </c>
      <c r="J18">
        <v>153</v>
      </c>
      <c r="K18">
        <v>18059</v>
      </c>
      <c r="L18">
        <v>0</v>
      </c>
      <c r="M18">
        <v>0</v>
      </c>
      <c r="N18">
        <v>0</v>
      </c>
      <c r="O18">
        <v>0</v>
      </c>
      <c r="P18"/>
      <c r="Q18"/>
      <c r="R18"/>
      <c r="S18"/>
      <c r="T18"/>
      <c r="U18"/>
      <c r="V18"/>
      <c r="W18"/>
      <c r="X18">
        <v>8124.46826171875</v>
      </c>
      <c r="Y18"/>
      <c r="Z18"/>
      <c r="AA18"/>
      <c r="AB18"/>
      <c r="AC18"/>
      <c r="AD18"/>
      <c r="AE18"/>
      <c r="AF18"/>
      <c r="AG18"/>
      <c r="AH18"/>
      <c r="AI18"/>
      <c r="AJ18"/>
      <c r="AK18"/>
      <c r="AL18">
        <v>8935.1976230596392</v>
      </c>
      <c r="AM18">
        <v>5993.9676156430796</v>
      </c>
      <c r="AN18">
        <v>6018.6770484969602</v>
      </c>
      <c r="AO18"/>
      <c r="AP18"/>
      <c r="AQ18"/>
      <c r="AR18"/>
      <c r="AS18">
        <v>10.7280359268188</v>
      </c>
      <c r="AT18">
        <v>9.1231985092163104</v>
      </c>
      <c r="AU18"/>
      <c r="AV18"/>
      <c r="AW18"/>
      <c r="AX18"/>
      <c r="AY18"/>
      <c r="AZ18"/>
      <c r="BA18"/>
      <c r="BB18"/>
      <c r="BC18"/>
      <c r="BD18"/>
      <c r="BE18"/>
      <c r="BF18"/>
    </row>
    <row r="19" spans="1:58" s="119" customFormat="1">
      <c r="A19" t="s">
        <v>105</v>
      </c>
      <c r="B19" t="s">
        <v>218</v>
      </c>
      <c r="C19" t="s">
        <v>96</v>
      </c>
      <c r="D19" s="106">
        <v>60.330816650390602</v>
      </c>
      <c r="E19" s="106">
        <f t="shared" si="0"/>
        <v>68.478477478027202</v>
      </c>
      <c r="F19" s="106">
        <f t="shared" si="1"/>
        <v>52.197238922119197</v>
      </c>
      <c r="G19">
        <v>17.1196193695068</v>
      </c>
      <c r="H19">
        <v>13.049309730529799</v>
      </c>
      <c r="I19">
        <v>16564</v>
      </c>
      <c r="J19">
        <v>211</v>
      </c>
      <c r="K19">
        <v>16353</v>
      </c>
      <c r="L19">
        <v>0</v>
      </c>
      <c r="M19">
        <v>0</v>
      </c>
      <c r="N19">
        <v>0</v>
      </c>
      <c r="O19">
        <v>0</v>
      </c>
      <c r="P19"/>
      <c r="Q19"/>
      <c r="R19"/>
      <c r="S19"/>
      <c r="T19"/>
      <c r="U19"/>
      <c r="V19"/>
      <c r="W19"/>
      <c r="X19">
        <v>8907.38671875</v>
      </c>
      <c r="Y19"/>
      <c r="Z19"/>
      <c r="AA19"/>
      <c r="AB19"/>
      <c r="AC19"/>
      <c r="AD19"/>
      <c r="AE19"/>
      <c r="AF19"/>
      <c r="AG19"/>
      <c r="AH19"/>
      <c r="AI19"/>
      <c r="AJ19"/>
      <c r="AK19"/>
      <c r="AL19">
        <v>9714.4411470675295</v>
      </c>
      <c r="AM19">
        <v>7795.7199220929697</v>
      </c>
      <c r="AN19">
        <v>7820.1614928771796</v>
      </c>
      <c r="AO19"/>
      <c r="AP19"/>
      <c r="AQ19"/>
      <c r="AR19"/>
      <c r="AS19">
        <v>16.121505737304702</v>
      </c>
      <c r="AT19">
        <v>14.0448188781738</v>
      </c>
      <c r="AU19"/>
      <c r="AV19"/>
      <c r="AW19"/>
      <c r="AX19"/>
      <c r="AY19"/>
      <c r="AZ19"/>
      <c r="BA19"/>
      <c r="BB19"/>
      <c r="BC19"/>
      <c r="BD19"/>
      <c r="BE19"/>
      <c r="BF19"/>
    </row>
    <row r="20" spans="1:58" s="119" customFormat="1">
      <c r="A20" t="s">
        <v>123</v>
      </c>
      <c r="B20" t="s">
        <v>219</v>
      </c>
      <c r="C20" t="s">
        <v>114</v>
      </c>
      <c r="D20" s="106">
        <v>44.530651855468804</v>
      </c>
      <c r="E20" s="106">
        <f t="shared" si="0"/>
        <v>51.152019500732401</v>
      </c>
      <c r="F20" s="106">
        <f t="shared" si="1"/>
        <v>37.918590545654283</v>
      </c>
      <c r="G20">
        <v>12.7880048751831</v>
      </c>
      <c r="H20">
        <v>9.4796476364135707</v>
      </c>
      <c r="I20">
        <v>18475</v>
      </c>
      <c r="J20">
        <v>174</v>
      </c>
      <c r="K20">
        <v>18301</v>
      </c>
      <c r="L20">
        <v>0</v>
      </c>
      <c r="M20">
        <v>0</v>
      </c>
      <c r="N20">
        <v>0</v>
      </c>
      <c r="O20">
        <v>0</v>
      </c>
      <c r="P20"/>
      <c r="Q20"/>
      <c r="R20"/>
      <c r="S20"/>
      <c r="T20"/>
      <c r="U20"/>
      <c r="V20"/>
      <c r="W20"/>
      <c r="X20">
        <v>8124.46826171875</v>
      </c>
      <c r="Y20"/>
      <c r="Z20"/>
      <c r="AA20"/>
      <c r="AB20"/>
      <c r="AC20"/>
      <c r="AD20"/>
      <c r="AE20"/>
      <c r="AF20"/>
      <c r="AG20"/>
      <c r="AH20"/>
      <c r="AI20"/>
      <c r="AJ20"/>
      <c r="AK20"/>
      <c r="AL20">
        <v>8971.8748260147295</v>
      </c>
      <c r="AM20">
        <v>6032.7922864475904</v>
      </c>
      <c r="AN20">
        <v>6060.4729555617796</v>
      </c>
      <c r="AO20"/>
      <c r="AP20"/>
      <c r="AQ20"/>
      <c r="AR20"/>
      <c r="AS20">
        <v>11.9769344329834</v>
      </c>
      <c r="AT20">
        <v>10.2889976501465</v>
      </c>
      <c r="AU20"/>
      <c r="AV20"/>
      <c r="AW20"/>
      <c r="AX20"/>
      <c r="AY20"/>
      <c r="AZ20"/>
      <c r="BA20"/>
      <c r="BB20"/>
      <c r="BC20"/>
      <c r="BD20"/>
      <c r="BE20"/>
      <c r="BF20"/>
    </row>
    <row r="21" spans="1:58" s="119" customFormat="1">
      <c r="A21" t="s">
        <v>106</v>
      </c>
      <c r="B21" t="s">
        <v>219</v>
      </c>
      <c r="C21" t="s">
        <v>96</v>
      </c>
      <c r="D21" s="106">
        <v>59.874884033203202</v>
      </c>
      <c r="E21" s="106">
        <f t="shared" si="0"/>
        <v>67.829917907714801</v>
      </c>
      <c r="F21" s="106">
        <f t="shared" si="1"/>
        <v>51.933261871337997</v>
      </c>
      <c r="G21">
        <v>16.9574794769287</v>
      </c>
      <c r="H21">
        <v>12.983315467834499</v>
      </c>
      <c r="I21">
        <v>17243</v>
      </c>
      <c r="J21">
        <v>218</v>
      </c>
      <c r="K21">
        <v>17025</v>
      </c>
      <c r="L21">
        <v>0</v>
      </c>
      <c r="M21">
        <v>0</v>
      </c>
      <c r="N21">
        <v>0</v>
      </c>
      <c r="O21">
        <v>0</v>
      </c>
      <c r="P21"/>
      <c r="Q21"/>
      <c r="R21"/>
      <c r="S21"/>
      <c r="T21"/>
      <c r="U21"/>
      <c r="V21"/>
      <c r="W21"/>
      <c r="X21">
        <v>8907.38671875</v>
      </c>
      <c r="Y21"/>
      <c r="Z21"/>
      <c r="AA21"/>
      <c r="AB21"/>
      <c r="AC21"/>
      <c r="AD21"/>
      <c r="AE21"/>
      <c r="AF21"/>
      <c r="AG21"/>
      <c r="AH21"/>
      <c r="AI21"/>
      <c r="AJ21"/>
      <c r="AK21"/>
      <c r="AL21">
        <v>9705.1288704128401</v>
      </c>
      <c r="AM21">
        <v>7832.0674350105501</v>
      </c>
      <c r="AN21">
        <v>7855.7481978080696</v>
      </c>
      <c r="AO21"/>
      <c r="AP21"/>
      <c r="AQ21"/>
      <c r="AR21"/>
      <c r="AS21">
        <v>15.982973098754901</v>
      </c>
      <c r="AT21">
        <v>13.955339431762701</v>
      </c>
      <c r="AU21"/>
      <c r="AV21"/>
      <c r="AW21"/>
      <c r="AX21"/>
      <c r="AY21"/>
      <c r="AZ21"/>
      <c r="BA21"/>
      <c r="BB21"/>
      <c r="BC21"/>
      <c r="BD21"/>
      <c r="BE21"/>
      <c r="BF21"/>
    </row>
    <row r="22" spans="1:58" s="119" customFormat="1">
      <c r="A22" t="s">
        <v>124</v>
      </c>
      <c r="B22" t="s">
        <v>220</v>
      </c>
      <c r="C22" t="s">
        <v>114</v>
      </c>
      <c r="D22" s="106">
        <v>50.211428833007801</v>
      </c>
      <c r="E22" s="106">
        <f t="shared" si="0"/>
        <v>57.552566528320398</v>
      </c>
      <c r="F22" s="106">
        <f t="shared" si="1"/>
        <v>42.881732940673999</v>
      </c>
      <c r="G22">
        <v>14.388141632080099</v>
      </c>
      <c r="H22">
        <v>10.7204332351685</v>
      </c>
      <c r="I22">
        <v>16960</v>
      </c>
      <c r="J22">
        <v>180</v>
      </c>
      <c r="K22">
        <v>16780</v>
      </c>
      <c r="L22">
        <v>0</v>
      </c>
      <c r="M22">
        <v>0</v>
      </c>
      <c r="N22">
        <v>0</v>
      </c>
      <c r="O22">
        <v>0</v>
      </c>
      <c r="P22"/>
      <c r="Q22"/>
      <c r="R22"/>
      <c r="S22"/>
      <c r="T22"/>
      <c r="U22"/>
      <c r="V22"/>
      <c r="W22"/>
      <c r="X22">
        <v>8124.46826171875</v>
      </c>
      <c r="Y22"/>
      <c r="Z22"/>
      <c r="AA22"/>
      <c r="AB22"/>
      <c r="AC22"/>
      <c r="AD22"/>
      <c r="AE22"/>
      <c r="AF22"/>
      <c r="AG22"/>
      <c r="AH22"/>
      <c r="AI22"/>
      <c r="AJ22"/>
      <c r="AK22"/>
      <c r="AL22">
        <v>8949.0827528211794</v>
      </c>
      <c r="AM22">
        <v>6022.73218675507</v>
      </c>
      <c r="AN22">
        <v>6053.79015266849</v>
      </c>
      <c r="AO22"/>
      <c r="AP22"/>
      <c r="AQ22"/>
      <c r="AR22"/>
      <c r="AS22">
        <v>13.4888696670532</v>
      </c>
      <c r="AT22">
        <v>11.617590904235801</v>
      </c>
      <c r="AU22"/>
      <c r="AV22"/>
      <c r="AW22"/>
      <c r="AX22"/>
      <c r="AY22"/>
      <c r="AZ22"/>
      <c r="BA22"/>
      <c r="BB22"/>
      <c r="BC22"/>
      <c r="BD22"/>
      <c r="BE22"/>
      <c r="BF22"/>
    </row>
    <row r="23" spans="1:58" s="119" customFormat="1">
      <c r="A23" t="s">
        <v>107</v>
      </c>
      <c r="B23" t="s">
        <v>220</v>
      </c>
      <c r="C23" t="s">
        <v>96</v>
      </c>
      <c r="D23" s="106">
        <v>60.362414550781203</v>
      </c>
      <c r="E23" s="106">
        <f t="shared" si="0"/>
        <v>68.103019714355597</v>
      </c>
      <c r="F23" s="106">
        <f t="shared" si="1"/>
        <v>52.634525299072401</v>
      </c>
      <c r="G23">
        <v>17.025754928588899</v>
      </c>
      <c r="H23">
        <v>13.1586313247681</v>
      </c>
      <c r="I23">
        <v>18360</v>
      </c>
      <c r="J23">
        <v>234</v>
      </c>
      <c r="K23">
        <v>18126</v>
      </c>
      <c r="L23">
        <v>0</v>
      </c>
      <c r="M23">
        <v>0</v>
      </c>
      <c r="N23">
        <v>0</v>
      </c>
      <c r="O23">
        <v>0</v>
      </c>
      <c r="P23"/>
      <c r="Q23"/>
      <c r="R23"/>
      <c r="S23"/>
      <c r="T23"/>
      <c r="U23"/>
      <c r="V23"/>
      <c r="W23"/>
      <c r="X23">
        <v>8907.38671875</v>
      </c>
      <c r="Y23"/>
      <c r="Z23"/>
      <c r="AA23"/>
      <c r="AB23"/>
      <c r="AC23"/>
      <c r="AD23"/>
      <c r="AE23"/>
      <c r="AF23"/>
      <c r="AG23"/>
      <c r="AH23"/>
      <c r="AI23"/>
      <c r="AJ23"/>
      <c r="AK23"/>
      <c r="AL23">
        <v>9793.9772636217895</v>
      </c>
      <c r="AM23">
        <v>7908.92630635573</v>
      </c>
      <c r="AN23">
        <v>7932.9514656150004</v>
      </c>
      <c r="AO23"/>
      <c r="AP23"/>
      <c r="AQ23"/>
      <c r="AR23"/>
      <c r="AS23">
        <v>16.077527999877901</v>
      </c>
      <c r="AT23">
        <v>14.1045064926147</v>
      </c>
      <c r="AU23"/>
      <c r="AV23"/>
      <c r="AW23"/>
      <c r="AX23"/>
      <c r="AY23"/>
      <c r="AZ23"/>
      <c r="BA23"/>
      <c r="BB23"/>
      <c r="BC23"/>
      <c r="BD23"/>
      <c r="BE23"/>
      <c r="BF23"/>
    </row>
    <row r="24" spans="1:58" s="119" customFormat="1">
      <c r="A24" t="s">
        <v>125</v>
      </c>
      <c r="B24" t="s">
        <v>221</v>
      </c>
      <c r="C24" t="s">
        <v>114</v>
      </c>
      <c r="D24" s="106">
        <v>35.491909790039003</v>
      </c>
      <c r="E24" s="106">
        <f t="shared" si="0"/>
        <v>41.550601959228402</v>
      </c>
      <c r="F24" s="106">
        <f t="shared" si="1"/>
        <v>29.44100570678712</v>
      </c>
      <c r="G24">
        <v>10.3876504898071</v>
      </c>
      <c r="H24">
        <v>7.36025142669678</v>
      </c>
      <c r="I24">
        <v>17568</v>
      </c>
      <c r="J24">
        <v>132</v>
      </c>
      <c r="K24">
        <v>17436</v>
      </c>
      <c r="L24">
        <v>0</v>
      </c>
      <c r="M24">
        <v>0</v>
      </c>
      <c r="N24">
        <v>0</v>
      </c>
      <c r="O24">
        <v>0</v>
      </c>
      <c r="P24"/>
      <c r="Q24"/>
      <c r="R24"/>
      <c r="S24"/>
      <c r="T24"/>
      <c r="U24"/>
      <c r="V24"/>
      <c r="W24"/>
      <c r="X24">
        <v>8124.46826171875</v>
      </c>
      <c r="Y24"/>
      <c r="Z24"/>
      <c r="AA24"/>
      <c r="AB24"/>
      <c r="AC24"/>
      <c r="AD24"/>
      <c r="AE24"/>
      <c r="AF24"/>
      <c r="AG24"/>
      <c r="AH24"/>
      <c r="AI24"/>
      <c r="AJ24"/>
      <c r="AK24"/>
      <c r="AL24">
        <v>9071.7842980587102</v>
      </c>
      <c r="AM24">
        <v>6168.6277551933199</v>
      </c>
      <c r="AN24">
        <v>6190.4410898733304</v>
      </c>
      <c r="AO24"/>
      <c r="AP24"/>
      <c r="AQ24"/>
      <c r="AR24"/>
      <c r="AS24">
        <v>9.6455268859863299</v>
      </c>
      <c r="AT24">
        <v>8.1009359359741193</v>
      </c>
      <c r="AU24"/>
      <c r="AV24"/>
      <c r="AW24"/>
      <c r="AX24"/>
      <c r="AY24"/>
      <c r="AZ24"/>
      <c r="BA24"/>
      <c r="BB24"/>
      <c r="BC24"/>
      <c r="BD24"/>
      <c r="BE24"/>
      <c r="BF24"/>
    </row>
    <row r="25" spans="1:58" s="119" customFormat="1">
      <c r="A25" t="s">
        <v>108</v>
      </c>
      <c r="B25" t="s">
        <v>221</v>
      </c>
      <c r="C25" t="s">
        <v>96</v>
      </c>
      <c r="D25" s="106">
        <v>68.10291748046879</v>
      </c>
      <c r="E25" s="106">
        <f t="shared" si="0"/>
        <v>76.420539855957202</v>
      </c>
      <c r="F25" s="106">
        <f t="shared" si="1"/>
        <v>59.799968719482401</v>
      </c>
      <c r="G25">
        <v>19.1051349639893</v>
      </c>
      <c r="H25">
        <v>14.9499921798706</v>
      </c>
      <c r="I25">
        <v>17957</v>
      </c>
      <c r="J25">
        <v>258</v>
      </c>
      <c r="K25">
        <v>17699</v>
      </c>
      <c r="L25">
        <v>0</v>
      </c>
      <c r="M25">
        <v>0</v>
      </c>
      <c r="N25">
        <v>0</v>
      </c>
      <c r="O25">
        <v>0</v>
      </c>
      <c r="P25"/>
      <c r="Q25"/>
      <c r="R25"/>
      <c r="S25"/>
      <c r="T25"/>
      <c r="U25"/>
      <c r="V25"/>
      <c r="W25"/>
      <c r="X25">
        <v>8907.38671875</v>
      </c>
      <c r="Y25"/>
      <c r="Z25"/>
      <c r="AA25"/>
      <c r="AB25"/>
      <c r="AC25"/>
      <c r="AD25"/>
      <c r="AE25"/>
      <c r="AF25"/>
      <c r="AG25"/>
      <c r="AH25"/>
      <c r="AI25"/>
      <c r="AJ25"/>
      <c r="AK25"/>
      <c r="AL25">
        <v>9634.6540054202997</v>
      </c>
      <c r="AM25">
        <v>7813.4663504724404</v>
      </c>
      <c r="AN25">
        <v>7839.6325483327</v>
      </c>
      <c r="AO25"/>
      <c r="AP25"/>
      <c r="AQ25"/>
      <c r="AR25"/>
      <c r="AS25">
        <v>18.0861930847168</v>
      </c>
      <c r="AT25">
        <v>15.9662218093872</v>
      </c>
      <c r="AU25"/>
      <c r="AV25"/>
      <c r="AW25"/>
      <c r="AX25"/>
      <c r="AY25"/>
      <c r="AZ25"/>
      <c r="BA25"/>
      <c r="BB25"/>
      <c r="BC25"/>
      <c r="BD25"/>
      <c r="BE25"/>
      <c r="BF25"/>
    </row>
    <row r="26" spans="1:58" s="119" customFormat="1">
      <c r="A26" t="s">
        <v>126</v>
      </c>
      <c r="B26" t="s">
        <v>222</v>
      </c>
      <c r="C26" t="s">
        <v>114</v>
      </c>
      <c r="D26" s="106">
        <v>46.135046386718798</v>
      </c>
      <c r="E26" s="106">
        <f t="shared" si="0"/>
        <v>53.311691284179602</v>
      </c>
      <c r="F26" s="106">
        <f t="shared" si="1"/>
        <v>38.969333648681641</v>
      </c>
      <c r="G26">
        <v>13.327922821044901</v>
      </c>
      <c r="H26">
        <v>9.7423334121704102</v>
      </c>
      <c r="I26">
        <v>16298</v>
      </c>
      <c r="J26">
        <v>159</v>
      </c>
      <c r="K26">
        <v>16139</v>
      </c>
      <c r="L26">
        <v>0</v>
      </c>
      <c r="M26">
        <v>0</v>
      </c>
      <c r="N26">
        <v>0</v>
      </c>
      <c r="O26">
        <v>0</v>
      </c>
      <c r="P26"/>
      <c r="Q26"/>
      <c r="R26"/>
      <c r="S26"/>
      <c r="T26"/>
      <c r="U26"/>
      <c r="V26"/>
      <c r="W26"/>
      <c r="X26">
        <v>8124.46826171875</v>
      </c>
      <c r="Y26"/>
      <c r="Z26"/>
      <c r="AA26"/>
      <c r="AB26"/>
      <c r="AC26"/>
      <c r="AD26"/>
      <c r="AE26"/>
      <c r="AF26"/>
      <c r="AG26"/>
      <c r="AH26"/>
      <c r="AI26"/>
      <c r="AJ26"/>
      <c r="AK26"/>
      <c r="AL26">
        <v>8991.0453518081795</v>
      </c>
      <c r="AM26">
        <v>6091.8318032502802</v>
      </c>
      <c r="AN26">
        <v>6120.1159457352796</v>
      </c>
      <c r="AO26"/>
      <c r="AP26"/>
      <c r="AQ26"/>
      <c r="AR26"/>
      <c r="AS26">
        <v>12.4488077163696</v>
      </c>
      <c r="AT26">
        <v>10.619427680969199</v>
      </c>
      <c r="AU26"/>
      <c r="AV26"/>
      <c r="AW26"/>
      <c r="AX26"/>
      <c r="AY26"/>
      <c r="AZ26"/>
      <c r="BA26"/>
      <c r="BB26"/>
      <c r="BC26"/>
      <c r="BD26"/>
      <c r="BE26"/>
      <c r="BF26"/>
    </row>
    <row r="27" spans="1:58" s="119" customFormat="1">
      <c r="A27" t="s">
        <v>109</v>
      </c>
      <c r="B27" t="s">
        <v>222</v>
      </c>
      <c r="C27" t="s">
        <v>96</v>
      </c>
      <c r="D27" s="106">
        <v>53.402862548828203</v>
      </c>
      <c r="E27" s="106">
        <f t="shared" si="0"/>
        <v>60.701232910156399</v>
      </c>
      <c r="F27" s="106">
        <f t="shared" si="1"/>
        <v>46.115787506103601</v>
      </c>
      <c r="G27">
        <v>15.1753082275391</v>
      </c>
      <c r="H27">
        <v>11.5289468765259</v>
      </c>
      <c r="I27">
        <v>18256</v>
      </c>
      <c r="J27">
        <v>206</v>
      </c>
      <c r="K27">
        <v>18050</v>
      </c>
      <c r="L27">
        <v>0</v>
      </c>
      <c r="M27">
        <v>0</v>
      </c>
      <c r="N27">
        <v>0</v>
      </c>
      <c r="O27">
        <v>0</v>
      </c>
      <c r="P27"/>
      <c r="Q27"/>
      <c r="R27"/>
      <c r="S27"/>
      <c r="T27"/>
      <c r="U27"/>
      <c r="V27"/>
      <c r="W27"/>
      <c r="X27">
        <v>8907.38671875</v>
      </c>
      <c r="Y27"/>
      <c r="Z27"/>
      <c r="AA27"/>
      <c r="AB27"/>
      <c r="AC27"/>
      <c r="AD27"/>
      <c r="AE27"/>
      <c r="AF27"/>
      <c r="AG27"/>
      <c r="AH27"/>
      <c r="AI27"/>
      <c r="AJ27"/>
      <c r="AK27"/>
      <c r="AL27">
        <v>9620.8541650864699</v>
      </c>
      <c r="AM27">
        <v>7763.0283456868901</v>
      </c>
      <c r="AN27">
        <v>7783.99198059029</v>
      </c>
      <c r="AO27"/>
      <c r="AP27"/>
      <c r="AQ27"/>
      <c r="AR27"/>
      <c r="AS27">
        <v>14.281277656555201</v>
      </c>
      <c r="AT27">
        <v>12.4208898544312</v>
      </c>
      <c r="AU27"/>
      <c r="AV27"/>
      <c r="AW27"/>
      <c r="AX27"/>
      <c r="AY27"/>
      <c r="AZ27"/>
      <c r="BA27"/>
      <c r="BB27"/>
      <c r="BC27"/>
      <c r="BD27"/>
      <c r="BE27"/>
      <c r="BF27"/>
    </row>
    <row r="28" spans="1:58" s="119" customFormat="1">
      <c r="A28" t="s">
        <v>127</v>
      </c>
      <c r="B28" t="s">
        <v>223</v>
      </c>
      <c r="C28" t="s">
        <v>114</v>
      </c>
      <c r="D28" s="106">
        <v>41.1465454101562</v>
      </c>
      <c r="E28" s="106">
        <f t="shared" si="0"/>
        <v>47.50675201416</v>
      </c>
      <c r="F28" s="106">
        <f t="shared" si="1"/>
        <v>34.79491806030272</v>
      </c>
      <c r="G28">
        <v>11.87668800354</v>
      </c>
      <c r="H28">
        <v>8.69872951507568</v>
      </c>
      <c r="I28">
        <v>18494</v>
      </c>
      <c r="J28">
        <v>161</v>
      </c>
      <c r="K28">
        <v>18333</v>
      </c>
      <c r="L28">
        <v>0</v>
      </c>
      <c r="M28">
        <v>0</v>
      </c>
      <c r="N28">
        <v>0</v>
      </c>
      <c r="O28">
        <v>0</v>
      </c>
      <c r="P28"/>
      <c r="Q28"/>
      <c r="R28"/>
      <c r="S28"/>
      <c r="T28"/>
      <c r="U28"/>
      <c r="V28"/>
      <c r="W28"/>
      <c r="X28">
        <v>8124.46826171875</v>
      </c>
      <c r="Y28"/>
      <c r="Z28"/>
      <c r="AA28"/>
      <c r="AB28"/>
      <c r="AC28"/>
      <c r="AD28"/>
      <c r="AE28"/>
      <c r="AF28"/>
      <c r="AG28"/>
      <c r="AH28"/>
      <c r="AI28"/>
      <c r="AJ28"/>
      <c r="AK28"/>
      <c r="AL28">
        <v>8904.9485606317903</v>
      </c>
      <c r="AM28">
        <v>6039.8582085503504</v>
      </c>
      <c r="AN28">
        <v>6064.8003274367402</v>
      </c>
      <c r="AO28"/>
      <c r="AP28"/>
      <c r="AQ28"/>
      <c r="AR28"/>
      <c r="AS28">
        <v>11.097619056701699</v>
      </c>
      <c r="AT28">
        <v>9.4762115478515607</v>
      </c>
      <c r="AU28"/>
      <c r="AV28"/>
      <c r="AW28"/>
      <c r="AX28"/>
      <c r="AY28"/>
      <c r="AZ28"/>
      <c r="BA28"/>
      <c r="BB28"/>
      <c r="BC28"/>
      <c r="BD28"/>
      <c r="BE28"/>
      <c r="BF28"/>
    </row>
    <row r="29" spans="1:58" s="119" customFormat="1">
      <c r="A29" t="s">
        <v>110</v>
      </c>
      <c r="B29" t="s">
        <v>223</v>
      </c>
      <c r="C29" t="s">
        <v>96</v>
      </c>
      <c r="D29" s="106">
        <v>73.073193359374997</v>
      </c>
      <c r="E29" s="106">
        <f t="shared" si="0"/>
        <v>82.485778808593594</v>
      </c>
      <c r="F29" s="106">
        <f t="shared" si="1"/>
        <v>63.679401397705199</v>
      </c>
      <c r="G29">
        <v>20.621444702148398</v>
      </c>
      <c r="H29">
        <v>15.9198503494263</v>
      </c>
      <c r="I29">
        <v>15057</v>
      </c>
      <c r="J29">
        <v>232</v>
      </c>
      <c r="K29">
        <v>14825</v>
      </c>
      <c r="L29">
        <v>0</v>
      </c>
      <c r="M29">
        <v>0</v>
      </c>
      <c r="N29">
        <v>0</v>
      </c>
      <c r="O29">
        <v>0</v>
      </c>
      <c r="P29"/>
      <c r="Q29"/>
      <c r="R29"/>
      <c r="S29"/>
      <c r="T29"/>
      <c r="U29"/>
      <c r="V29"/>
      <c r="W29"/>
      <c r="X29">
        <v>8600.5693359375</v>
      </c>
      <c r="Y29"/>
      <c r="Z29"/>
      <c r="AA29"/>
      <c r="AB29"/>
      <c r="AC29"/>
      <c r="AD29"/>
      <c r="AE29"/>
      <c r="AF29"/>
      <c r="AG29"/>
      <c r="AH29"/>
      <c r="AI29"/>
      <c r="AJ29"/>
      <c r="AK29"/>
      <c r="AL29">
        <v>9180.1339742726304</v>
      </c>
      <c r="AM29">
        <v>7431.1705919319102</v>
      </c>
      <c r="AN29">
        <v>7458.1188223033696</v>
      </c>
      <c r="AO29"/>
      <c r="AP29"/>
      <c r="AQ29"/>
      <c r="AR29"/>
      <c r="AS29">
        <v>19.4682941436768</v>
      </c>
      <c r="AT29">
        <v>17.069524765014599</v>
      </c>
      <c r="AU29"/>
      <c r="AV29"/>
      <c r="AW29"/>
      <c r="AX29"/>
      <c r="AY29"/>
      <c r="AZ29"/>
      <c r="BA29"/>
      <c r="BB29"/>
      <c r="BC29"/>
      <c r="BD29"/>
      <c r="BE29"/>
      <c r="BF29"/>
    </row>
    <row r="30" spans="1:58" s="119" customFormat="1">
      <c r="A30" t="s">
        <v>239</v>
      </c>
      <c r="B30" t="s">
        <v>7</v>
      </c>
      <c r="C30" t="s">
        <v>114</v>
      </c>
      <c r="D30" s="106">
        <v>0.31261050701141402</v>
      </c>
      <c r="E30" s="106">
        <f t="shared" si="0"/>
        <v>1.493215084075928</v>
      </c>
      <c r="F30" s="106">
        <f t="shared" si="1"/>
        <v>1.312922406941652E-2</v>
      </c>
      <c r="G30">
        <v>0.37330377101898199</v>
      </c>
      <c r="H30">
        <v>3.2823060173541299E-3</v>
      </c>
      <c r="I30">
        <v>15054</v>
      </c>
      <c r="J30">
        <v>1</v>
      </c>
      <c r="K30">
        <v>15053</v>
      </c>
      <c r="L30">
        <v>0</v>
      </c>
      <c r="M30">
        <v>0</v>
      </c>
      <c r="N30">
        <v>0</v>
      </c>
      <c r="O30">
        <v>0</v>
      </c>
      <c r="P30"/>
      <c r="Q30"/>
      <c r="R30"/>
      <c r="S30"/>
      <c r="T30"/>
      <c r="U30"/>
      <c r="V30"/>
      <c r="W30"/>
      <c r="X30">
        <v>8124.46826171875</v>
      </c>
      <c r="Y30"/>
      <c r="Z30"/>
      <c r="AA30"/>
      <c r="AB30"/>
      <c r="AC30"/>
      <c r="AD30"/>
      <c r="AE30"/>
      <c r="AF30"/>
      <c r="AG30"/>
      <c r="AH30"/>
      <c r="AI30"/>
      <c r="AJ30"/>
      <c r="AK30"/>
      <c r="AL30">
        <v>8256.8623046875</v>
      </c>
      <c r="AM30">
        <v>6605.6559550460797</v>
      </c>
      <c r="AN30">
        <v>6605.7656406013803</v>
      </c>
      <c r="AO30"/>
      <c r="AP30"/>
      <c r="AQ30"/>
      <c r="AR30"/>
      <c r="AS30">
        <v>0.19453153014183</v>
      </c>
      <c r="AT30">
        <v>2.1178849041461899E-2</v>
      </c>
      <c r="AU30"/>
      <c r="AV30"/>
      <c r="AW30"/>
      <c r="AX30"/>
      <c r="AY30"/>
      <c r="AZ30"/>
      <c r="BA30"/>
      <c r="BB30"/>
      <c r="BC30"/>
      <c r="BD30"/>
      <c r="BE30"/>
      <c r="BF30"/>
    </row>
    <row r="31" spans="1:58" s="119" customFormat="1">
      <c r="A31" t="s">
        <v>104</v>
      </c>
      <c r="B31" t="s">
        <v>7</v>
      </c>
      <c r="C31" t="s">
        <v>96</v>
      </c>
      <c r="D31" s="106">
        <v>3.1725051879882797</v>
      </c>
      <c r="E31" s="106">
        <f t="shared" si="0"/>
        <v>6.4868841171264799</v>
      </c>
      <c r="F31" s="106">
        <f t="shared" si="1"/>
        <v>1.242309689521788</v>
      </c>
      <c r="G31">
        <v>1.62172102928162</v>
      </c>
      <c r="H31">
        <v>0.310577422380447</v>
      </c>
      <c r="I31">
        <v>8903</v>
      </c>
      <c r="J31">
        <v>6</v>
      </c>
      <c r="K31">
        <v>8897</v>
      </c>
      <c r="L31">
        <v>0</v>
      </c>
      <c r="M31">
        <v>0</v>
      </c>
      <c r="N31">
        <v>0</v>
      </c>
      <c r="O31">
        <v>0</v>
      </c>
      <c r="P31"/>
      <c r="Q31"/>
      <c r="R31"/>
      <c r="S31"/>
      <c r="T31"/>
      <c r="U31"/>
      <c r="V31"/>
      <c r="W31"/>
      <c r="X31">
        <v>9511</v>
      </c>
      <c r="Y31"/>
      <c r="Z31"/>
      <c r="AA31"/>
      <c r="AB31"/>
      <c r="AC31"/>
      <c r="AD31"/>
      <c r="AE31"/>
      <c r="AF31"/>
      <c r="AG31"/>
      <c r="AH31"/>
      <c r="AI31"/>
      <c r="AJ31"/>
      <c r="AK31"/>
      <c r="AL31">
        <v>10256.759765625</v>
      </c>
      <c r="AM31">
        <v>8486.4710661116496</v>
      </c>
      <c r="AN31">
        <v>8487.6641170154708</v>
      </c>
      <c r="AO31"/>
      <c r="AP31"/>
      <c r="AQ31"/>
      <c r="AR31"/>
      <c r="AS31">
        <v>1.1660803556442301</v>
      </c>
      <c r="AT31">
        <v>0.50978660583496105</v>
      </c>
      <c r="AU31"/>
      <c r="AV31"/>
      <c r="AW31"/>
      <c r="AX31"/>
      <c r="AY31"/>
      <c r="AZ31"/>
      <c r="BA31"/>
      <c r="BB31"/>
      <c r="BC31"/>
      <c r="BD31"/>
      <c r="BE31"/>
      <c r="BF31"/>
    </row>
    <row r="32" spans="1:58" s="119" customFormat="1">
      <c r="A32" t="s">
        <v>128</v>
      </c>
      <c r="B32" t="s">
        <v>112</v>
      </c>
      <c r="C32" t="s">
        <v>114</v>
      </c>
      <c r="D32" s="106">
        <v>33.915219116210999</v>
      </c>
      <c r="E32" s="106">
        <f t="shared" si="0"/>
        <v>44.160369873046797</v>
      </c>
      <c r="F32" s="106">
        <f t="shared" si="1"/>
        <v>25.402811050415039</v>
      </c>
      <c r="G32">
        <v>11.040092468261699</v>
      </c>
      <c r="H32">
        <v>6.3507027626037598</v>
      </c>
      <c r="I32">
        <v>7102</v>
      </c>
      <c r="J32">
        <v>51</v>
      </c>
      <c r="K32">
        <v>7051</v>
      </c>
      <c r="L32">
        <v>0</v>
      </c>
      <c r="M32">
        <v>0</v>
      </c>
      <c r="N32">
        <v>0</v>
      </c>
      <c r="O32">
        <v>0</v>
      </c>
      <c r="P32"/>
      <c r="Q32"/>
      <c r="R32"/>
      <c r="S32"/>
      <c r="T32"/>
      <c r="U32"/>
      <c r="V32"/>
      <c r="W32"/>
      <c r="X32">
        <v>8124.46826171875</v>
      </c>
      <c r="Y32"/>
      <c r="Z32"/>
      <c r="AA32"/>
      <c r="AB32"/>
      <c r="AC32"/>
      <c r="AD32"/>
      <c r="AE32"/>
      <c r="AF32"/>
      <c r="AG32"/>
      <c r="AH32"/>
      <c r="AI32"/>
      <c r="AJ32"/>
      <c r="AK32"/>
      <c r="AL32">
        <v>9370.1676049325997</v>
      </c>
      <c r="AM32">
        <v>6825.2044883406697</v>
      </c>
      <c r="AN32">
        <v>6843.4800612702902</v>
      </c>
      <c r="AO32"/>
      <c r="AP32"/>
      <c r="AQ32"/>
      <c r="AR32"/>
      <c r="AS32">
        <v>9.7223396301269496</v>
      </c>
      <c r="AT32">
        <v>7.3469276428222701</v>
      </c>
      <c r="AU32"/>
      <c r="AV32"/>
      <c r="AW32"/>
      <c r="AX32"/>
      <c r="AY32"/>
      <c r="AZ32"/>
      <c r="BA32"/>
      <c r="BB32"/>
      <c r="BC32"/>
      <c r="BD32"/>
      <c r="BE32"/>
      <c r="BF32"/>
    </row>
    <row r="33" spans="1:58" s="119" customFormat="1">
      <c r="A33" t="s">
        <v>111</v>
      </c>
      <c r="B33" t="s">
        <v>112</v>
      </c>
      <c r="C33" t="s">
        <v>96</v>
      </c>
      <c r="D33" s="106">
        <v>27.8438598632812</v>
      </c>
      <c r="E33" s="106">
        <f t="shared" si="0"/>
        <v>33.75285720825196</v>
      </c>
      <c r="F33" s="106">
        <f t="shared" si="1"/>
        <v>22.672340393066399</v>
      </c>
      <c r="G33">
        <v>8.4382143020629901</v>
      </c>
      <c r="H33">
        <v>5.6680850982665998</v>
      </c>
      <c r="I33">
        <v>16612</v>
      </c>
      <c r="J33">
        <v>98</v>
      </c>
      <c r="K33">
        <v>16514</v>
      </c>
      <c r="L33">
        <v>0</v>
      </c>
      <c r="M33">
        <v>0</v>
      </c>
      <c r="N33">
        <v>0</v>
      </c>
      <c r="O33">
        <v>0</v>
      </c>
      <c r="P33"/>
      <c r="Q33"/>
      <c r="R33"/>
      <c r="S33"/>
      <c r="T33"/>
      <c r="U33"/>
      <c r="V33"/>
      <c r="W33"/>
      <c r="X33">
        <v>8907.38671875</v>
      </c>
      <c r="Y33"/>
      <c r="Z33"/>
      <c r="AA33"/>
      <c r="AB33"/>
      <c r="AC33"/>
      <c r="AD33"/>
      <c r="AE33"/>
      <c r="AF33"/>
      <c r="AG33"/>
      <c r="AH33"/>
      <c r="AI33"/>
      <c r="AJ33"/>
      <c r="AK33"/>
      <c r="AL33">
        <v>10003.3700773278</v>
      </c>
      <c r="AM33">
        <v>7780.4700387680105</v>
      </c>
      <c r="AN33">
        <v>7793.5837038160998</v>
      </c>
      <c r="AO33"/>
      <c r="AP33"/>
      <c r="AQ33"/>
      <c r="AR33"/>
      <c r="AS33">
        <v>7.6869177818298304</v>
      </c>
      <c r="AT33">
        <v>6.2825202941894496</v>
      </c>
      <c r="AU33"/>
      <c r="AV33"/>
      <c r="AW33"/>
      <c r="AX33"/>
      <c r="AY33"/>
      <c r="AZ33"/>
      <c r="BA33"/>
      <c r="BB33"/>
      <c r="BC33"/>
      <c r="BD33"/>
      <c r="BE33"/>
      <c r="BF33"/>
    </row>
  </sheetData>
  <autoFilter ref="A1:BF1" xr:uid="{62B4373B-A5C6-AC46-9277-C22408EE8D64}">
    <sortState xmlns:xlrd2="http://schemas.microsoft.com/office/spreadsheetml/2017/richdata2" ref="A2:BF33">
      <sortCondition ref="B1:B33"/>
    </sortState>
  </autoFilter>
  <pageMargins left="0.75" right="0.75" top="1" bottom="1" header="0.5" footer="0.5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96810F-B153-7C4F-A257-0215F38B6FE6}">
  <dimension ref="A1:T37"/>
  <sheetViews>
    <sheetView topLeftCell="A4" zoomScale="132" workbookViewId="0">
      <selection activeCell="D7" sqref="D7"/>
    </sheetView>
  </sheetViews>
  <sheetFormatPr defaultColWidth="10.83203125" defaultRowHeight="15.5"/>
  <cols>
    <col min="1" max="1" width="10.83203125" style="38"/>
    <col min="2" max="2" width="15.5" style="38" customWidth="1"/>
    <col min="3" max="3" width="17" style="38" customWidth="1"/>
    <col min="4" max="4" width="16.6640625" style="38" bestFit="1" customWidth="1"/>
    <col min="5" max="5" width="16.6640625" style="38" customWidth="1"/>
    <col min="6" max="6" width="16.6640625" style="38" bestFit="1" customWidth="1"/>
    <col min="7" max="7" width="15.83203125" style="38" customWidth="1"/>
    <col min="8" max="8" width="16.6640625" style="38" bestFit="1" customWidth="1"/>
    <col min="9" max="9" width="17.33203125" style="38" customWidth="1"/>
    <col min="10" max="10" width="16.6640625" style="38" bestFit="1" customWidth="1"/>
    <col min="11" max="11" width="17.1640625" style="38" customWidth="1"/>
    <col min="12" max="12" width="16.6640625" style="38" bestFit="1" customWidth="1"/>
    <col min="13" max="13" width="16.5" style="38" customWidth="1"/>
    <col min="14" max="14" width="16.6640625" style="38" bestFit="1" customWidth="1"/>
    <col min="15" max="16384" width="10.83203125" style="38"/>
  </cols>
  <sheetData>
    <row r="1" spans="1:14">
      <c r="A1" s="38" t="s">
        <v>174</v>
      </c>
    </row>
    <row r="3" spans="1:14">
      <c r="B3" s="38" t="s">
        <v>175</v>
      </c>
    </row>
    <row r="4" spans="1:14" ht="16" thickBot="1">
      <c r="C4" s="178" t="s">
        <v>202</v>
      </c>
      <c r="D4" s="178"/>
      <c r="E4" s="178"/>
      <c r="F4" s="178"/>
      <c r="I4" s="178" t="s">
        <v>203</v>
      </c>
      <c r="J4" s="178"/>
      <c r="K4" s="178"/>
      <c r="L4" s="178"/>
    </row>
    <row r="5" spans="1:14">
      <c r="B5" s="49" t="s">
        <v>0</v>
      </c>
      <c r="C5" s="50">
        <v>1</v>
      </c>
      <c r="D5" s="50">
        <v>2</v>
      </c>
      <c r="E5" s="50">
        <v>3</v>
      </c>
      <c r="F5" s="50">
        <v>4</v>
      </c>
      <c r="G5" s="50">
        <v>5</v>
      </c>
      <c r="H5" s="50">
        <v>6</v>
      </c>
      <c r="I5" s="50">
        <v>7</v>
      </c>
      <c r="J5" s="50">
        <v>8</v>
      </c>
      <c r="K5" s="50">
        <v>9</v>
      </c>
      <c r="L5" s="50">
        <v>10</v>
      </c>
      <c r="M5" s="50">
        <v>11</v>
      </c>
      <c r="N5" s="51">
        <v>12</v>
      </c>
    </row>
    <row r="6" spans="1:14" ht="16" thickBot="1">
      <c r="B6" s="52"/>
      <c r="C6" s="116" t="s">
        <v>96</v>
      </c>
      <c r="D6" s="116" t="s">
        <v>96</v>
      </c>
      <c r="E6" s="117" t="s">
        <v>114</v>
      </c>
      <c r="F6" s="117" t="s">
        <v>114</v>
      </c>
      <c r="G6" s="118"/>
      <c r="H6" s="118"/>
      <c r="I6" s="116" t="s">
        <v>96</v>
      </c>
      <c r="J6" s="116" t="s">
        <v>96</v>
      </c>
      <c r="K6" s="117" t="s">
        <v>114</v>
      </c>
      <c r="L6" s="117" t="s">
        <v>114</v>
      </c>
      <c r="M6" s="118"/>
      <c r="N6" s="118"/>
    </row>
    <row r="7" spans="1:14">
      <c r="B7" s="52" t="s">
        <v>1</v>
      </c>
      <c r="C7" s="53" t="s">
        <v>210</v>
      </c>
      <c r="D7" s="54" t="s">
        <v>7</v>
      </c>
      <c r="E7" s="55" t="s">
        <v>210</v>
      </c>
      <c r="F7" s="56" t="s">
        <v>7</v>
      </c>
      <c r="G7" s="57"/>
      <c r="H7" s="57"/>
      <c r="I7" s="54" t="s">
        <v>224</v>
      </c>
      <c r="J7" s="54" t="s">
        <v>7</v>
      </c>
      <c r="K7" s="55" t="s">
        <v>224</v>
      </c>
      <c r="L7" s="56" t="s">
        <v>7</v>
      </c>
      <c r="M7" s="57"/>
      <c r="N7" s="58"/>
    </row>
    <row r="8" spans="1:14">
      <c r="B8" s="52" t="s">
        <v>2</v>
      </c>
      <c r="C8" s="59" t="s">
        <v>211</v>
      </c>
      <c r="D8" s="60" t="s">
        <v>218</v>
      </c>
      <c r="E8" s="61" t="s">
        <v>211</v>
      </c>
      <c r="F8" s="61" t="s">
        <v>218</v>
      </c>
      <c r="G8" s="62"/>
      <c r="H8" s="62"/>
      <c r="I8" s="63" t="s">
        <v>225</v>
      </c>
      <c r="J8" s="60" t="s">
        <v>232</v>
      </c>
      <c r="K8" s="61" t="s">
        <v>225</v>
      </c>
      <c r="L8" s="61" t="s">
        <v>232</v>
      </c>
      <c r="M8" s="62"/>
      <c r="N8" s="64"/>
    </row>
    <row r="9" spans="1:14">
      <c r="B9" s="52" t="s">
        <v>3</v>
      </c>
      <c r="C9" s="59" t="s">
        <v>212</v>
      </c>
      <c r="D9" s="60" t="s">
        <v>219</v>
      </c>
      <c r="E9" s="61" t="s">
        <v>212</v>
      </c>
      <c r="F9" s="61" t="s">
        <v>219</v>
      </c>
      <c r="G9" s="62"/>
      <c r="H9" s="62"/>
      <c r="I9" s="63" t="s">
        <v>226</v>
      </c>
      <c r="J9" s="60" t="s">
        <v>233</v>
      </c>
      <c r="K9" s="61" t="s">
        <v>226</v>
      </c>
      <c r="L9" s="61" t="s">
        <v>233</v>
      </c>
      <c r="M9" s="62"/>
      <c r="N9" s="64"/>
    </row>
    <row r="10" spans="1:14">
      <c r="B10" s="52" t="s">
        <v>4</v>
      </c>
      <c r="C10" s="59" t="s">
        <v>213</v>
      </c>
      <c r="D10" s="60" t="s">
        <v>220</v>
      </c>
      <c r="E10" s="61" t="s">
        <v>213</v>
      </c>
      <c r="F10" s="61" t="s">
        <v>220</v>
      </c>
      <c r="G10" s="62"/>
      <c r="H10" s="62"/>
      <c r="I10" s="63" t="s">
        <v>227</v>
      </c>
      <c r="J10" s="60" t="s">
        <v>234</v>
      </c>
      <c r="K10" s="61" t="s">
        <v>227</v>
      </c>
      <c r="L10" s="61" t="s">
        <v>234</v>
      </c>
      <c r="M10" s="62"/>
      <c r="N10" s="64"/>
    </row>
    <row r="11" spans="1:14">
      <c r="B11" s="52" t="s">
        <v>5</v>
      </c>
      <c r="C11" s="59" t="s">
        <v>214</v>
      </c>
      <c r="D11" s="60" t="s">
        <v>221</v>
      </c>
      <c r="E11" s="61" t="s">
        <v>214</v>
      </c>
      <c r="F11" s="61" t="s">
        <v>221</v>
      </c>
      <c r="G11" s="62"/>
      <c r="H11" s="62"/>
      <c r="I11" s="63" t="s">
        <v>228</v>
      </c>
      <c r="J11" s="60" t="s">
        <v>235</v>
      </c>
      <c r="K11" s="61" t="s">
        <v>228</v>
      </c>
      <c r="L11" s="61" t="s">
        <v>235</v>
      </c>
      <c r="M11" s="62"/>
      <c r="N11" s="64"/>
    </row>
    <row r="12" spans="1:14">
      <c r="B12" s="52" t="s">
        <v>6</v>
      </c>
      <c r="C12" s="59" t="s">
        <v>215</v>
      </c>
      <c r="D12" s="60" t="s">
        <v>222</v>
      </c>
      <c r="E12" s="61" t="s">
        <v>215</v>
      </c>
      <c r="F12" s="61" t="s">
        <v>222</v>
      </c>
      <c r="G12" s="62"/>
      <c r="H12" s="62"/>
      <c r="I12" s="63" t="s">
        <v>229</v>
      </c>
      <c r="J12" s="60" t="s">
        <v>236</v>
      </c>
      <c r="K12" s="61" t="s">
        <v>229</v>
      </c>
      <c r="L12" s="61" t="s">
        <v>236</v>
      </c>
      <c r="M12" s="62"/>
      <c r="N12" s="64"/>
    </row>
    <row r="13" spans="1:14">
      <c r="B13" s="52" t="s">
        <v>8</v>
      </c>
      <c r="C13" s="59" t="s">
        <v>216</v>
      </c>
      <c r="D13" s="60" t="s">
        <v>223</v>
      </c>
      <c r="E13" s="61" t="s">
        <v>216</v>
      </c>
      <c r="F13" s="61" t="s">
        <v>223</v>
      </c>
      <c r="G13" s="62"/>
      <c r="H13" s="62"/>
      <c r="I13" s="63" t="s">
        <v>230</v>
      </c>
      <c r="J13" s="60" t="s">
        <v>237</v>
      </c>
      <c r="K13" s="61" t="s">
        <v>230</v>
      </c>
      <c r="L13" s="61" t="s">
        <v>237</v>
      </c>
      <c r="M13" s="62"/>
      <c r="N13" s="64"/>
    </row>
    <row r="14" spans="1:14" ht="16" thickBot="1">
      <c r="B14" s="65" t="s">
        <v>9</v>
      </c>
      <c r="C14" s="66" t="s">
        <v>217</v>
      </c>
      <c r="D14" s="67" t="s">
        <v>112</v>
      </c>
      <c r="E14" s="68" t="s">
        <v>217</v>
      </c>
      <c r="F14" s="69" t="s">
        <v>112</v>
      </c>
      <c r="G14" s="70"/>
      <c r="H14" s="70"/>
      <c r="I14" s="67" t="s">
        <v>231</v>
      </c>
      <c r="J14" s="67" t="s">
        <v>112</v>
      </c>
      <c r="K14" s="68" t="s">
        <v>231</v>
      </c>
      <c r="L14" s="69" t="s">
        <v>112</v>
      </c>
      <c r="M14" s="70"/>
      <c r="N14" s="71"/>
    </row>
    <row r="15" spans="1:14">
      <c r="C15" s="72"/>
      <c r="D15" s="72"/>
      <c r="E15" s="72"/>
      <c r="F15" s="72"/>
    </row>
    <row r="16" spans="1:14">
      <c r="B16" s="73" t="s">
        <v>176</v>
      </c>
      <c r="C16" s="72"/>
      <c r="D16" s="72"/>
      <c r="E16" s="72"/>
    </row>
    <row r="17" spans="2:20">
      <c r="C17" s="72"/>
      <c r="E17" s="72"/>
      <c r="F17" s="72"/>
    </row>
    <row r="18" spans="2:20" hidden="1">
      <c r="B18" s="49" t="s">
        <v>0</v>
      </c>
      <c r="C18" s="74">
        <v>1</v>
      </c>
      <c r="D18" s="74">
        <v>2</v>
      </c>
      <c r="E18" s="74">
        <v>3</v>
      </c>
      <c r="F18" s="74">
        <v>4</v>
      </c>
      <c r="G18" s="50">
        <v>5</v>
      </c>
      <c r="H18" s="50">
        <v>6</v>
      </c>
      <c r="I18" s="50">
        <v>7</v>
      </c>
      <c r="J18" s="50">
        <v>8</v>
      </c>
      <c r="K18" s="50">
        <v>9</v>
      </c>
      <c r="L18" s="50">
        <v>10</v>
      </c>
      <c r="M18" s="50">
        <v>11</v>
      </c>
      <c r="N18" s="51">
        <v>12</v>
      </c>
    </row>
    <row r="19" spans="2:20" hidden="1">
      <c r="B19" s="52"/>
      <c r="C19" s="75" t="s">
        <v>96</v>
      </c>
      <c r="D19" s="76" t="s">
        <v>96</v>
      </c>
      <c r="E19" s="76" t="s">
        <v>96</v>
      </c>
      <c r="F19" s="77" t="s">
        <v>96</v>
      </c>
      <c r="G19" s="76" t="s">
        <v>96</v>
      </c>
      <c r="H19" s="77" t="s">
        <v>96</v>
      </c>
      <c r="I19" s="78" t="s">
        <v>114</v>
      </c>
      <c r="J19" s="55" t="s">
        <v>114</v>
      </c>
      <c r="K19" s="55" t="s">
        <v>114</v>
      </c>
      <c r="L19" s="55" t="s">
        <v>114</v>
      </c>
      <c r="M19" s="55" t="s">
        <v>114</v>
      </c>
      <c r="N19" s="79" t="s">
        <v>114</v>
      </c>
      <c r="P19" s="38" t="str">
        <f>CONCATENATE(E20, "-5b")</f>
        <v>A08-8b-5b</v>
      </c>
      <c r="Q19" s="38" t="str">
        <f>CONCATENATE(F20, "-5b")</f>
        <v>NTC-8b-5b</v>
      </c>
      <c r="S19" s="78" t="s">
        <v>114</v>
      </c>
      <c r="T19" s="79" t="s">
        <v>114</v>
      </c>
    </row>
    <row r="20" spans="2:20" hidden="1">
      <c r="B20" s="52" t="s">
        <v>1</v>
      </c>
      <c r="C20" s="59" t="s">
        <v>177</v>
      </c>
      <c r="D20" s="63" t="s">
        <v>178</v>
      </c>
      <c r="E20" s="63" t="s">
        <v>179</v>
      </c>
      <c r="F20" s="80" t="s">
        <v>180</v>
      </c>
      <c r="G20" s="63" t="s">
        <v>181</v>
      </c>
      <c r="H20" s="80" t="s">
        <v>7</v>
      </c>
      <c r="I20" s="81" t="s">
        <v>177</v>
      </c>
      <c r="J20" s="82" t="s">
        <v>178</v>
      </c>
      <c r="K20" s="61" t="s">
        <v>179</v>
      </c>
      <c r="L20" s="82" t="s">
        <v>180</v>
      </c>
      <c r="M20" s="61" t="s">
        <v>181</v>
      </c>
      <c r="N20" s="83" t="s">
        <v>7</v>
      </c>
      <c r="P20" s="38" t="str">
        <f t="shared" ref="P20:Q27" si="0">CONCATENATE(E21, "-5b")</f>
        <v>B08-8b-5b</v>
      </c>
      <c r="Q20" s="38" t="str">
        <f t="shared" si="0"/>
        <v>A08-8b-5b</v>
      </c>
      <c r="S20" s="84" t="s">
        <v>95</v>
      </c>
      <c r="T20" s="83" t="s">
        <v>7</v>
      </c>
    </row>
    <row r="21" spans="2:20" hidden="1">
      <c r="B21" s="52" t="s">
        <v>2</v>
      </c>
      <c r="C21" s="59" t="s">
        <v>182</v>
      </c>
      <c r="D21" s="63" t="s">
        <v>177</v>
      </c>
      <c r="E21" s="63" t="s">
        <v>183</v>
      </c>
      <c r="F21" s="80" t="s">
        <v>179</v>
      </c>
      <c r="G21" s="63" t="s">
        <v>181</v>
      </c>
      <c r="H21" s="80" t="s">
        <v>181</v>
      </c>
      <c r="I21" s="81" t="s">
        <v>182</v>
      </c>
      <c r="J21" s="61" t="s">
        <v>177</v>
      </c>
      <c r="K21" s="61" t="s">
        <v>183</v>
      </c>
      <c r="L21" s="61" t="s">
        <v>179</v>
      </c>
      <c r="M21" s="61" t="s">
        <v>181</v>
      </c>
      <c r="N21" s="85" t="s">
        <v>181</v>
      </c>
      <c r="P21" s="38" t="str">
        <f t="shared" si="0"/>
        <v>C08-8b-5b</v>
      </c>
      <c r="Q21" s="38" t="str">
        <f t="shared" si="0"/>
        <v>B08-8b-5b</v>
      </c>
      <c r="S21" s="84" t="s">
        <v>97</v>
      </c>
      <c r="T21" s="83" t="s">
        <v>104</v>
      </c>
    </row>
    <row r="22" spans="2:20" hidden="1">
      <c r="B22" s="52" t="s">
        <v>3</v>
      </c>
      <c r="C22" s="59" t="s">
        <v>184</v>
      </c>
      <c r="D22" s="63" t="s">
        <v>182</v>
      </c>
      <c r="E22" s="63" t="s">
        <v>185</v>
      </c>
      <c r="F22" s="80" t="s">
        <v>183</v>
      </c>
      <c r="G22" s="63" t="s">
        <v>181</v>
      </c>
      <c r="H22" s="80" t="s">
        <v>181</v>
      </c>
      <c r="I22" s="81" t="s">
        <v>184</v>
      </c>
      <c r="J22" s="61" t="s">
        <v>182</v>
      </c>
      <c r="K22" s="61" t="s">
        <v>185</v>
      </c>
      <c r="L22" s="61" t="s">
        <v>183</v>
      </c>
      <c r="M22" s="61" t="s">
        <v>181</v>
      </c>
      <c r="N22" s="85" t="s">
        <v>181</v>
      </c>
      <c r="P22" s="38" t="str">
        <f t="shared" si="0"/>
        <v>D08-8b-5b</v>
      </c>
      <c r="Q22" s="38" t="str">
        <f t="shared" si="0"/>
        <v>C08-8b-5b</v>
      </c>
      <c r="S22" s="84" t="s">
        <v>98</v>
      </c>
      <c r="T22" s="83" t="s">
        <v>105</v>
      </c>
    </row>
    <row r="23" spans="2:20" hidden="1">
      <c r="B23" s="52" t="s">
        <v>4</v>
      </c>
      <c r="C23" s="59" t="s">
        <v>186</v>
      </c>
      <c r="D23" s="63" t="s">
        <v>184</v>
      </c>
      <c r="E23" s="63" t="s">
        <v>187</v>
      </c>
      <c r="F23" s="80" t="s">
        <v>185</v>
      </c>
      <c r="G23" s="63" t="s">
        <v>181</v>
      </c>
      <c r="H23" s="80" t="s">
        <v>181</v>
      </c>
      <c r="I23" s="81" t="s">
        <v>186</v>
      </c>
      <c r="J23" s="61" t="s">
        <v>184</v>
      </c>
      <c r="K23" s="61" t="s">
        <v>187</v>
      </c>
      <c r="L23" s="61" t="s">
        <v>185</v>
      </c>
      <c r="M23" s="61" t="s">
        <v>181</v>
      </c>
      <c r="N23" s="85" t="s">
        <v>181</v>
      </c>
      <c r="P23" s="38" t="str">
        <f t="shared" si="0"/>
        <v>E08-8b-5b</v>
      </c>
      <c r="Q23" s="38" t="str">
        <f t="shared" si="0"/>
        <v>D08-8b-5b</v>
      </c>
      <c r="S23" s="84" t="s">
        <v>99</v>
      </c>
      <c r="T23" s="83" t="s">
        <v>106</v>
      </c>
    </row>
    <row r="24" spans="2:20" hidden="1">
      <c r="B24" s="52" t="s">
        <v>5</v>
      </c>
      <c r="C24" s="59" t="s">
        <v>188</v>
      </c>
      <c r="D24" s="63" t="s">
        <v>186</v>
      </c>
      <c r="E24" s="63" t="s">
        <v>189</v>
      </c>
      <c r="F24" s="80" t="s">
        <v>187</v>
      </c>
      <c r="G24" s="63" t="s">
        <v>181</v>
      </c>
      <c r="H24" s="80" t="s">
        <v>181</v>
      </c>
      <c r="I24" s="81" t="s">
        <v>188</v>
      </c>
      <c r="J24" s="61" t="s">
        <v>186</v>
      </c>
      <c r="K24" s="61" t="s">
        <v>189</v>
      </c>
      <c r="L24" s="61" t="s">
        <v>187</v>
      </c>
      <c r="M24" s="61" t="s">
        <v>181</v>
      </c>
      <c r="N24" s="85" t="s">
        <v>181</v>
      </c>
      <c r="P24" s="38" t="str">
        <f t="shared" si="0"/>
        <v>F08-8b-5b</v>
      </c>
      <c r="Q24" s="38" t="str">
        <f t="shared" si="0"/>
        <v>E08-8b-5b</v>
      </c>
      <c r="S24" s="84" t="s">
        <v>100</v>
      </c>
      <c r="T24" s="83" t="s">
        <v>107</v>
      </c>
    </row>
    <row r="25" spans="2:20" hidden="1">
      <c r="B25" s="52" t="s">
        <v>6</v>
      </c>
      <c r="C25" s="59" t="s">
        <v>190</v>
      </c>
      <c r="D25" s="63" t="s">
        <v>188</v>
      </c>
      <c r="E25" s="63" t="s">
        <v>191</v>
      </c>
      <c r="F25" s="80" t="s">
        <v>189</v>
      </c>
      <c r="G25" s="63" t="s">
        <v>181</v>
      </c>
      <c r="H25" s="80" t="s">
        <v>181</v>
      </c>
      <c r="I25" s="81" t="s">
        <v>190</v>
      </c>
      <c r="J25" s="61" t="s">
        <v>188</v>
      </c>
      <c r="K25" s="61" t="s">
        <v>191</v>
      </c>
      <c r="L25" s="61" t="s">
        <v>189</v>
      </c>
      <c r="M25" s="61" t="s">
        <v>181</v>
      </c>
      <c r="N25" s="85" t="s">
        <v>181</v>
      </c>
      <c r="P25" s="38" t="str">
        <f t="shared" si="0"/>
        <v>G08-8b-5b</v>
      </c>
      <c r="Q25" s="38" t="str">
        <f t="shared" si="0"/>
        <v>F08-8b-5b</v>
      </c>
      <c r="S25" s="84" t="s">
        <v>101</v>
      </c>
      <c r="T25" s="83" t="s">
        <v>108</v>
      </c>
    </row>
    <row r="26" spans="2:20" hidden="1">
      <c r="B26" s="52" t="s">
        <v>8</v>
      </c>
      <c r="C26" s="59" t="s">
        <v>192</v>
      </c>
      <c r="D26" s="63" t="s">
        <v>190</v>
      </c>
      <c r="E26" s="63" t="s">
        <v>193</v>
      </c>
      <c r="F26" s="80" t="s">
        <v>191</v>
      </c>
      <c r="G26" s="63" t="s">
        <v>181</v>
      </c>
      <c r="H26" s="80" t="s">
        <v>181</v>
      </c>
      <c r="I26" s="81" t="s">
        <v>192</v>
      </c>
      <c r="J26" s="61" t="s">
        <v>190</v>
      </c>
      <c r="K26" s="61" t="s">
        <v>193</v>
      </c>
      <c r="L26" s="61" t="s">
        <v>191</v>
      </c>
      <c r="M26" s="61" t="s">
        <v>181</v>
      </c>
      <c r="N26" s="85" t="s">
        <v>181</v>
      </c>
      <c r="P26" s="38" t="str">
        <f t="shared" si="0"/>
        <v>H08-8b-5b</v>
      </c>
      <c r="Q26" s="38" t="str">
        <f t="shared" si="0"/>
        <v>Positive Control-8b-5b</v>
      </c>
      <c r="S26" s="84" t="s">
        <v>102</v>
      </c>
      <c r="T26" s="83" t="s">
        <v>109</v>
      </c>
    </row>
    <row r="27" spans="2:20" ht="16" hidden="1" thickBot="1">
      <c r="B27" s="65" t="s">
        <v>9</v>
      </c>
      <c r="C27" s="66" t="s">
        <v>194</v>
      </c>
      <c r="D27" s="67" t="s">
        <v>195</v>
      </c>
      <c r="E27" s="67" t="s">
        <v>196</v>
      </c>
      <c r="F27" s="86" t="s">
        <v>197</v>
      </c>
      <c r="G27" s="67" t="s">
        <v>181</v>
      </c>
      <c r="H27" s="86" t="s">
        <v>112</v>
      </c>
      <c r="I27" s="87" t="s">
        <v>194</v>
      </c>
      <c r="J27" s="69" t="s">
        <v>195</v>
      </c>
      <c r="K27" s="68" t="s">
        <v>196</v>
      </c>
      <c r="L27" s="69" t="s">
        <v>197</v>
      </c>
      <c r="M27" s="68" t="s">
        <v>181</v>
      </c>
      <c r="N27" s="88" t="s">
        <v>112</v>
      </c>
      <c r="P27" s="38" t="str">
        <f t="shared" si="0"/>
        <v>-5b</v>
      </c>
      <c r="Q27" s="38" t="str">
        <f t="shared" si="0"/>
        <v>-5b</v>
      </c>
      <c r="S27" s="89" t="s">
        <v>103</v>
      </c>
      <c r="T27" s="88" t="s">
        <v>112</v>
      </c>
    </row>
    <row r="28" spans="2:20" ht="16" thickBot="1"/>
    <row r="29" spans="2:20" ht="16" thickBot="1">
      <c r="B29" s="90"/>
      <c r="C29" s="91" t="s">
        <v>198</v>
      </c>
      <c r="D29" s="92"/>
      <c r="E29" s="93"/>
      <c r="F29" s="94"/>
      <c r="G29" s="94"/>
      <c r="H29" s="179"/>
      <c r="I29" s="179"/>
      <c r="J29" s="94"/>
      <c r="K29" s="94"/>
      <c r="L29" s="94"/>
      <c r="M29" s="94"/>
      <c r="N29" s="94"/>
    </row>
    <row r="30" spans="2:20">
      <c r="B30" s="49"/>
      <c r="C30" s="95" t="s">
        <v>10</v>
      </c>
      <c r="D30" s="96">
        <v>34</v>
      </c>
      <c r="E30" s="97"/>
      <c r="F30" s="98"/>
      <c r="G30" s="98"/>
      <c r="H30" s="177"/>
      <c r="I30" s="177"/>
      <c r="J30" s="98"/>
      <c r="K30" s="98"/>
      <c r="L30" s="98"/>
      <c r="M30" s="98"/>
      <c r="N30" s="98"/>
    </row>
    <row r="31" spans="2:20">
      <c r="B31" s="99" t="s">
        <v>11</v>
      </c>
      <c r="C31" s="100">
        <v>5</v>
      </c>
      <c r="D31" s="96">
        <f>(C31*$D$30) * 1.1</f>
        <v>187.00000000000003</v>
      </c>
      <c r="E31" s="97"/>
      <c r="F31" s="98"/>
      <c r="G31" s="98"/>
      <c r="H31" s="177"/>
      <c r="I31" s="177"/>
      <c r="J31" s="98"/>
      <c r="K31" s="98"/>
      <c r="L31" s="98"/>
      <c r="M31" s="98"/>
      <c r="N31" s="98"/>
    </row>
    <row r="32" spans="2:20">
      <c r="B32" s="99" t="s">
        <v>12</v>
      </c>
      <c r="C32" s="100">
        <v>2</v>
      </c>
      <c r="D32" s="96">
        <f>(C32*$D$30) * 1.1</f>
        <v>74.800000000000011</v>
      </c>
      <c r="E32" s="97"/>
      <c r="F32" s="98"/>
      <c r="G32" s="98"/>
      <c r="H32" s="176"/>
      <c r="I32" s="176"/>
      <c r="J32" s="98"/>
      <c r="K32" s="98"/>
      <c r="L32" s="98"/>
      <c r="M32" s="98"/>
      <c r="N32" s="98"/>
    </row>
    <row r="33" spans="2:14">
      <c r="B33" s="99" t="s">
        <v>13</v>
      </c>
      <c r="C33" s="100">
        <v>1</v>
      </c>
      <c r="D33" s="96">
        <f>(C33*$D$30) * 1.1</f>
        <v>37.400000000000006</v>
      </c>
      <c r="E33" s="97"/>
      <c r="F33" s="98"/>
      <c r="G33" s="98"/>
      <c r="H33" s="177"/>
      <c r="I33" s="177"/>
      <c r="J33" s="98"/>
      <c r="K33" s="98"/>
      <c r="L33" s="94"/>
      <c r="M33" s="94"/>
      <c r="N33" s="94"/>
    </row>
    <row r="34" spans="2:14">
      <c r="B34" s="99" t="s">
        <v>14</v>
      </c>
      <c r="C34" s="100">
        <v>2</v>
      </c>
      <c r="D34" s="96">
        <f>(C34*$D$30) * 1.1</f>
        <v>74.800000000000011</v>
      </c>
      <c r="E34" s="97"/>
      <c r="F34" s="98"/>
      <c r="G34" s="98"/>
      <c r="H34" s="98"/>
      <c r="I34" s="98"/>
      <c r="J34" s="98"/>
      <c r="K34" s="98"/>
      <c r="L34" s="94"/>
      <c r="M34" s="94"/>
      <c r="N34" s="94"/>
    </row>
    <row r="35" spans="2:14">
      <c r="B35" s="99" t="s">
        <v>15</v>
      </c>
      <c r="C35" s="100">
        <v>5</v>
      </c>
      <c r="D35" s="96">
        <f>(C35*$D$30) * 1.1</f>
        <v>187.00000000000003</v>
      </c>
      <c r="E35" s="97"/>
      <c r="F35" s="98"/>
      <c r="G35" s="98"/>
      <c r="H35" s="98"/>
      <c r="I35" s="98"/>
      <c r="J35" s="98"/>
      <c r="K35" s="98"/>
      <c r="L35" s="94"/>
      <c r="M35" s="94"/>
      <c r="N35" s="94"/>
    </row>
    <row r="36" spans="2:14">
      <c r="B36" s="99" t="s">
        <v>17</v>
      </c>
      <c r="C36" s="100">
        <v>5</v>
      </c>
      <c r="D36" s="101"/>
      <c r="E36" s="97"/>
      <c r="F36" s="98"/>
      <c r="G36" s="98"/>
      <c r="H36" s="98"/>
      <c r="I36" s="98"/>
      <c r="J36" s="98"/>
      <c r="K36" s="98"/>
      <c r="L36" s="94"/>
      <c r="M36" s="94"/>
      <c r="N36" s="94"/>
    </row>
    <row r="37" spans="2:14" ht="16" thickBot="1">
      <c r="B37" s="102" t="s">
        <v>16</v>
      </c>
      <c r="C37" s="103">
        <v>20</v>
      </c>
      <c r="D37" s="104">
        <f>SUM(D31:D35)</f>
        <v>561.00000000000011</v>
      </c>
      <c r="E37" s="105">
        <f>(D37/8) * 0.95</f>
        <v>66.618750000000006</v>
      </c>
      <c r="F37" s="98"/>
      <c r="G37" s="98"/>
      <c r="H37" s="98"/>
      <c r="I37" s="98"/>
      <c r="J37" s="98"/>
      <c r="K37" s="98"/>
      <c r="L37" s="94"/>
      <c r="M37" s="94"/>
      <c r="N37" s="94"/>
    </row>
  </sheetData>
  <mergeCells count="7">
    <mergeCell ref="H32:I32"/>
    <mergeCell ref="H33:I33"/>
    <mergeCell ref="C4:F4"/>
    <mergeCell ref="I4:L4"/>
    <mergeCell ref="H29:I29"/>
    <mergeCell ref="H30:I30"/>
    <mergeCell ref="H31:I31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0B545F-239A-1E45-A1DC-B4D7255528CD}">
  <dimension ref="B4:N32"/>
  <sheetViews>
    <sheetView zoomScale="114" workbookViewId="0">
      <selection activeCell="H23" sqref="H23"/>
    </sheetView>
  </sheetViews>
  <sheetFormatPr defaultColWidth="10.6640625" defaultRowHeight="15.5"/>
  <cols>
    <col min="2" max="14" width="17" customWidth="1"/>
  </cols>
  <sheetData>
    <row r="4" spans="2:14" ht="16" thickBot="1"/>
    <row r="5" spans="2:14" ht="16" thickBot="1">
      <c r="B5" s="39" t="s">
        <v>0</v>
      </c>
      <c r="C5" s="10">
        <v>1</v>
      </c>
      <c r="D5" s="10">
        <v>2</v>
      </c>
      <c r="E5" s="10">
        <v>3</v>
      </c>
      <c r="F5" s="10">
        <v>4</v>
      </c>
      <c r="G5" s="10">
        <v>5</v>
      </c>
      <c r="H5" s="10">
        <v>6</v>
      </c>
      <c r="I5" s="10">
        <v>7</v>
      </c>
      <c r="J5" s="10">
        <v>8</v>
      </c>
      <c r="K5" s="10">
        <v>9</v>
      </c>
      <c r="L5" s="10">
        <v>10</v>
      </c>
      <c r="M5" s="10">
        <v>11</v>
      </c>
      <c r="N5" s="40">
        <v>12</v>
      </c>
    </row>
    <row r="6" spans="2:14" ht="16" thickBot="1">
      <c r="B6" s="3"/>
      <c r="C6" s="41"/>
      <c r="D6" s="41"/>
      <c r="E6" s="41"/>
      <c r="F6" s="41"/>
      <c r="G6" s="41"/>
      <c r="H6" s="41"/>
      <c r="I6" s="128" t="s">
        <v>206</v>
      </c>
      <c r="J6" s="128" t="s">
        <v>206</v>
      </c>
      <c r="K6" s="123" t="s">
        <v>207</v>
      </c>
      <c r="L6" s="123" t="s">
        <v>207</v>
      </c>
      <c r="M6" s="42" t="s">
        <v>36</v>
      </c>
      <c r="N6" s="43" t="s">
        <v>37</v>
      </c>
    </row>
    <row r="7" spans="2:14">
      <c r="B7" s="7" t="s">
        <v>1</v>
      </c>
      <c r="C7" s="31"/>
      <c r="D7" s="151"/>
      <c r="E7" s="152"/>
      <c r="F7" s="152"/>
      <c r="G7" s="152"/>
      <c r="H7" s="152"/>
      <c r="I7" s="129" t="s">
        <v>210</v>
      </c>
      <c r="J7" s="129" t="s">
        <v>7</v>
      </c>
      <c r="K7" s="124" t="s">
        <v>210</v>
      </c>
      <c r="L7" s="141" t="s">
        <v>7</v>
      </c>
      <c r="M7" s="156"/>
      <c r="N7" s="157"/>
    </row>
    <row r="8" spans="2:14">
      <c r="B8" s="7" t="s">
        <v>2</v>
      </c>
      <c r="C8" s="32"/>
      <c r="D8" s="22"/>
      <c r="E8" s="153"/>
      <c r="F8" s="153"/>
      <c r="G8" s="153"/>
      <c r="H8" s="153"/>
      <c r="I8" s="130" t="s">
        <v>211</v>
      </c>
      <c r="J8" s="131" t="s">
        <v>218</v>
      </c>
      <c r="K8" s="125" t="s">
        <v>211</v>
      </c>
      <c r="L8" s="142" t="s">
        <v>218</v>
      </c>
      <c r="M8" s="158"/>
      <c r="N8" s="139"/>
    </row>
    <row r="9" spans="2:14">
      <c r="B9" s="7" t="s">
        <v>3</v>
      </c>
      <c r="C9" s="32"/>
      <c r="D9" s="22"/>
      <c r="E9" s="153"/>
      <c r="F9" s="153"/>
      <c r="G9" s="153"/>
      <c r="H9" s="153"/>
      <c r="I9" s="130" t="s">
        <v>212</v>
      </c>
      <c r="J9" s="131" t="s">
        <v>219</v>
      </c>
      <c r="K9" s="125" t="s">
        <v>212</v>
      </c>
      <c r="L9" s="142" t="s">
        <v>219</v>
      </c>
      <c r="M9" s="158"/>
      <c r="N9" s="139"/>
    </row>
    <row r="10" spans="2:14">
      <c r="B10" s="7" t="s">
        <v>4</v>
      </c>
      <c r="C10" s="32"/>
      <c r="D10" s="22"/>
      <c r="E10" s="153"/>
      <c r="F10" s="153"/>
      <c r="G10" s="153"/>
      <c r="H10" s="153"/>
      <c r="I10" s="130" t="s">
        <v>213</v>
      </c>
      <c r="J10" s="131" t="s">
        <v>220</v>
      </c>
      <c r="K10" s="125" t="s">
        <v>213</v>
      </c>
      <c r="L10" s="142" t="s">
        <v>220</v>
      </c>
      <c r="M10" s="144">
        <v>16</v>
      </c>
      <c r="N10" s="145">
        <v>15</v>
      </c>
    </row>
    <row r="11" spans="2:14">
      <c r="B11" s="7" t="s">
        <v>5</v>
      </c>
      <c r="C11" s="32"/>
      <c r="D11" s="22"/>
      <c r="E11" s="153"/>
      <c r="F11" s="153"/>
      <c r="G11" s="153"/>
      <c r="H11" s="153"/>
      <c r="I11" s="130" t="s">
        <v>214</v>
      </c>
      <c r="J11" s="131" t="s">
        <v>221</v>
      </c>
      <c r="K11" s="125" t="s">
        <v>214</v>
      </c>
      <c r="L11" s="142" t="s">
        <v>221</v>
      </c>
      <c r="M11" s="114">
        <v>18</v>
      </c>
      <c r="N11" s="146">
        <v>17</v>
      </c>
    </row>
    <row r="12" spans="2:14">
      <c r="B12" s="7" t="s">
        <v>6</v>
      </c>
      <c r="C12" s="32"/>
      <c r="D12" s="22"/>
      <c r="E12" s="153"/>
      <c r="F12" s="153"/>
      <c r="G12" s="153"/>
      <c r="H12" s="153"/>
      <c r="I12" s="130" t="s">
        <v>215</v>
      </c>
      <c r="J12" s="131" t="s">
        <v>222</v>
      </c>
      <c r="K12" s="125" t="s">
        <v>215</v>
      </c>
      <c r="L12" s="142" t="s">
        <v>222</v>
      </c>
      <c r="M12" s="147"/>
      <c r="N12" s="139"/>
    </row>
    <row r="13" spans="2:14">
      <c r="B13" s="7" t="s">
        <v>8</v>
      </c>
      <c r="C13" s="32"/>
      <c r="D13" s="22"/>
      <c r="E13" s="153"/>
      <c r="F13" s="153"/>
      <c r="G13" s="153"/>
      <c r="H13" s="153"/>
      <c r="I13" s="131" t="s">
        <v>216</v>
      </c>
      <c r="J13" s="131" t="s">
        <v>223</v>
      </c>
      <c r="K13" s="126" t="s">
        <v>216</v>
      </c>
      <c r="L13" s="142" t="s">
        <v>223</v>
      </c>
      <c r="M13" s="147"/>
      <c r="N13" s="139"/>
    </row>
    <row r="14" spans="2:14" ht="16" thickBot="1">
      <c r="B14" s="8" t="s">
        <v>9</v>
      </c>
      <c r="C14" s="33"/>
      <c r="D14" s="154"/>
      <c r="E14" s="155"/>
      <c r="F14" s="155"/>
      <c r="G14" s="155"/>
      <c r="H14" s="155"/>
      <c r="I14" s="132" t="s">
        <v>217</v>
      </c>
      <c r="J14" s="132" t="s">
        <v>7</v>
      </c>
      <c r="K14" s="127" t="s">
        <v>217</v>
      </c>
      <c r="L14" s="143" t="s">
        <v>7</v>
      </c>
      <c r="M14" s="148"/>
      <c r="N14" s="140"/>
    </row>
    <row r="15" spans="2:14">
      <c r="C15" s="21"/>
      <c r="D15" s="21"/>
      <c r="E15" s="21"/>
      <c r="F15" s="21"/>
    </row>
    <row r="16" spans="2:14" ht="16" thickBot="1"/>
    <row r="17" spans="2:14" ht="16" thickBot="1">
      <c r="B17" s="13"/>
      <c r="C17" s="14" t="s">
        <v>18</v>
      </c>
      <c r="D17" s="12"/>
      <c r="E17" s="11"/>
      <c r="F17" s="1"/>
      <c r="G17" s="180" t="s">
        <v>32</v>
      </c>
      <c r="H17" s="180"/>
      <c r="I17" s="180"/>
      <c r="J17" s="159"/>
      <c r="K17" s="160"/>
      <c r="L17" s="160"/>
      <c r="M17" s="161"/>
      <c r="N17" s="1"/>
    </row>
    <row r="18" spans="2:14">
      <c r="B18" s="3"/>
      <c r="C18" s="4" t="s">
        <v>10</v>
      </c>
      <c r="D18" s="9">
        <v>20</v>
      </c>
      <c r="E18" s="17"/>
      <c r="F18" s="2"/>
      <c r="G18" s="180"/>
      <c r="H18" s="180"/>
      <c r="I18" s="180"/>
      <c r="J18" s="162"/>
      <c r="K18" s="162"/>
      <c r="L18" s="163"/>
      <c r="M18" s="163"/>
      <c r="N18" s="2"/>
    </row>
    <row r="19" spans="2:14">
      <c r="B19" s="5" t="s">
        <v>11</v>
      </c>
      <c r="C19" s="15">
        <v>5</v>
      </c>
      <c r="D19" s="9">
        <f>(C19*$D$18)</f>
        <v>100</v>
      </c>
      <c r="E19" s="17"/>
      <c r="F19" s="2"/>
      <c r="G19" s="180"/>
      <c r="H19" s="180"/>
      <c r="I19" s="180"/>
      <c r="J19" s="162"/>
      <c r="K19" s="162"/>
      <c r="L19" s="163"/>
      <c r="M19" s="163"/>
      <c r="N19" s="2"/>
    </row>
    <row r="20" spans="2:14">
      <c r="B20" s="5" t="s">
        <v>12</v>
      </c>
      <c r="C20" s="15">
        <v>2</v>
      </c>
      <c r="D20" s="9">
        <f>(C20*$D$18)</f>
        <v>40</v>
      </c>
      <c r="E20" s="17"/>
      <c r="F20" s="2"/>
      <c r="G20" s="180"/>
      <c r="H20" s="180"/>
      <c r="I20" s="180"/>
      <c r="J20" s="162"/>
      <c r="K20" s="162"/>
      <c r="L20" s="163"/>
      <c r="M20" s="163"/>
      <c r="N20" s="2"/>
    </row>
    <row r="21" spans="2:14">
      <c r="B21" s="5" t="s">
        <v>13</v>
      </c>
      <c r="C21" s="15">
        <v>1</v>
      </c>
      <c r="D21" s="9">
        <f>(C21*$D$18)</f>
        <v>20</v>
      </c>
      <c r="E21" s="17"/>
      <c r="F21" s="2"/>
      <c r="G21" s="180"/>
      <c r="H21" s="180"/>
      <c r="I21" s="180"/>
      <c r="J21" s="162"/>
      <c r="K21" s="162"/>
      <c r="L21" s="163"/>
      <c r="M21" s="163"/>
      <c r="N21" s="1"/>
    </row>
    <row r="22" spans="2:14">
      <c r="B22" s="5" t="s">
        <v>14</v>
      </c>
      <c r="C22" s="15">
        <v>1</v>
      </c>
      <c r="D22" s="9">
        <f>(C22*$D$18)</f>
        <v>20</v>
      </c>
      <c r="E22" s="17"/>
      <c r="F22" s="2"/>
      <c r="G22" s="2"/>
      <c r="H22" s="2"/>
      <c r="I22" s="2"/>
      <c r="J22" s="162"/>
      <c r="K22" s="162"/>
      <c r="L22" s="163"/>
      <c r="M22" s="163"/>
      <c r="N22" s="1"/>
    </row>
    <row r="23" spans="2:14">
      <c r="B23" s="5" t="s">
        <v>15</v>
      </c>
      <c r="C23" s="15">
        <v>6</v>
      </c>
      <c r="D23" s="9">
        <f>(C23*$D$18)</f>
        <v>120</v>
      </c>
      <c r="E23" s="17"/>
      <c r="F23" s="2"/>
      <c r="G23" s="2"/>
      <c r="H23" s="2"/>
      <c r="I23" s="2"/>
      <c r="J23" s="162"/>
      <c r="K23" s="162"/>
      <c r="L23" s="163"/>
      <c r="M23" s="163"/>
      <c r="N23" s="1"/>
    </row>
    <row r="24" spans="2:14">
      <c r="B24" s="5" t="s">
        <v>17</v>
      </c>
      <c r="C24" s="15">
        <v>5</v>
      </c>
      <c r="D24" s="18"/>
      <c r="E24" s="17"/>
      <c r="F24" s="2"/>
      <c r="G24" s="2"/>
      <c r="H24" s="2"/>
      <c r="I24" s="2"/>
      <c r="J24" s="162"/>
      <c r="K24" s="162"/>
      <c r="L24" s="163"/>
      <c r="M24" s="163"/>
      <c r="N24" s="1"/>
    </row>
    <row r="25" spans="2:14" ht="16" thickBot="1">
      <c r="B25" s="6" t="s">
        <v>16</v>
      </c>
      <c r="C25" s="16">
        <v>20</v>
      </c>
      <c r="D25" s="19">
        <f>SUM(D19:D23)</f>
        <v>300</v>
      </c>
      <c r="E25" s="20">
        <f>(D25/8) * 0.95</f>
        <v>35.625</v>
      </c>
      <c r="F25" s="2"/>
      <c r="G25" s="2"/>
      <c r="H25" s="2"/>
      <c r="I25" s="2"/>
      <c r="J25" s="162"/>
      <c r="K25" s="162"/>
      <c r="L25" s="163"/>
      <c r="M25" s="163"/>
      <c r="N25" s="1"/>
    </row>
    <row r="26" spans="2:14" ht="16" thickBot="1"/>
    <row r="27" spans="2:14" ht="16" thickBot="1">
      <c r="B27" s="24" t="s">
        <v>31</v>
      </c>
      <c r="C27" s="25" t="s">
        <v>19</v>
      </c>
      <c r="D27" s="26" t="s">
        <v>20</v>
      </c>
      <c r="E27" s="27" t="s">
        <v>23</v>
      </c>
    </row>
    <row r="28" spans="2:14">
      <c r="B28" s="28">
        <v>1</v>
      </c>
      <c r="C28" s="23" t="s">
        <v>22</v>
      </c>
      <c r="D28" s="29" t="s">
        <v>21</v>
      </c>
      <c r="E28" s="30" t="s">
        <v>24</v>
      </c>
    </row>
    <row r="29" spans="2:14">
      <c r="B29" s="34">
        <v>2</v>
      </c>
      <c r="C29" s="35" t="s">
        <v>26</v>
      </c>
      <c r="D29" s="36" t="s">
        <v>25</v>
      </c>
      <c r="E29" s="37" t="s">
        <v>27</v>
      </c>
    </row>
    <row r="30" spans="2:14">
      <c r="B30" s="133">
        <v>3</v>
      </c>
      <c r="C30" s="134" t="s">
        <v>29</v>
      </c>
      <c r="D30" s="134" t="s">
        <v>28</v>
      </c>
      <c r="E30" s="135" t="s">
        <v>30</v>
      </c>
    </row>
    <row r="31" spans="2:14">
      <c r="B31" s="136">
        <v>4</v>
      </c>
      <c r="C31" s="137" t="s">
        <v>34</v>
      </c>
      <c r="D31" s="137" t="s">
        <v>33</v>
      </c>
      <c r="E31" s="138" t="s">
        <v>35</v>
      </c>
    </row>
    <row r="32" spans="2:14">
      <c r="B32" s="114">
        <v>5</v>
      </c>
      <c r="C32" s="112"/>
      <c r="D32" s="113" t="s">
        <v>201</v>
      </c>
      <c r="E32" s="115"/>
    </row>
  </sheetData>
  <mergeCells count="1">
    <mergeCell ref="G17:I21"/>
  </mergeCells>
  <phoneticPr fontId="4" type="noConversion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91F1C0-DDDC-9D4C-8B77-EC4FD4CF98DF}">
  <dimension ref="A1"/>
  <sheetViews>
    <sheetView workbookViewId="0">
      <selection activeCell="B75" sqref="B75"/>
    </sheetView>
  </sheetViews>
  <sheetFormatPr defaultColWidth="10.6640625" defaultRowHeight="15.5"/>
  <sheetData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B1DBAC9A8EBB174AB39FEB39960190C6" ma:contentTypeVersion="8" ma:contentTypeDescription="Create a new document." ma:contentTypeScope="" ma:versionID="d44a9c050c48a48cee4108979da20280">
  <xsd:schema xmlns:xsd="http://www.w3.org/2001/XMLSchema" xmlns:xs="http://www.w3.org/2001/XMLSchema" xmlns:p="http://schemas.microsoft.com/office/2006/metadata/properties" xmlns:ns2="06fa3542-ff4e-480a-9c6d-be5310cdb800" targetNamespace="http://schemas.microsoft.com/office/2006/metadata/properties" ma:root="true" ma:fieldsID="495c0a36e685f0ba55e7a246b627121f" ns2:_="">
    <xsd:import namespace="06fa3542-ff4e-480a-9c6d-be5310cdb800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Tags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DateTaken" minOccurs="0"/>
                <xsd:element ref="ns2:MediaServiceLocation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6fa3542-ff4e-480a-9c6d-be5310cdb800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0" nillable="true" ma:displayName="Tags" ma:internalName="MediaServiceAutoTags" ma:readOnly="true">
      <xsd:simpleType>
        <xsd:restriction base="dms:Text"/>
      </xsd:simpleType>
    </xsd:element>
    <xsd:element name="MediaServiceOCR" ma:index="11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2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3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DateTaken" ma:index="14" nillable="true" ma:displayName="MediaServiceDateTaken" ma:hidden="true" ma:internalName="MediaServiceDateTaken" ma:readOnly="true">
      <xsd:simpleType>
        <xsd:restriction base="dms:Text"/>
      </xsd:simpleType>
    </xsd:element>
    <xsd:element name="MediaServiceLocation" ma:index="15" nillable="true" ma:displayName="Location" ma:internalName="MediaServiceLocation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Props1.xml><?xml version="1.0" encoding="utf-8"?>
<ds:datastoreItem xmlns:ds="http://schemas.openxmlformats.org/officeDocument/2006/customXml" ds:itemID="{1FBE3B68-282E-4BE1-AF51-6E66FE17F24D}"/>
</file>

<file path=customXml/itemProps2.xml><?xml version="1.0" encoding="utf-8"?>
<ds:datastoreItem xmlns:ds="http://schemas.openxmlformats.org/officeDocument/2006/customXml" ds:itemID="{147FD791-7D9B-4653-9F58-071C07AD0AEF}"/>
</file>

<file path=customXml/itemProps3.xml><?xml version="1.0" encoding="utf-8"?>
<ds:datastoreItem xmlns:ds="http://schemas.openxmlformats.org/officeDocument/2006/customXml" ds:itemID="{20001438-6BDC-4077-8854-ECA123278A6A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Results</vt:lpstr>
      <vt:lpstr>Variant ddPCR data</vt:lpstr>
      <vt:lpstr>N1 N2 ddPCR data</vt:lpstr>
      <vt:lpstr>Layout N1 N2</vt:lpstr>
      <vt:lpstr>Layout Variant assays</vt:lpstr>
      <vt:lpstr>Figures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Balogh, Steve</cp:lastModifiedBy>
  <dcterms:created xsi:type="dcterms:W3CDTF">2020-09-04T15:22:02Z</dcterms:created>
  <dcterms:modified xsi:type="dcterms:W3CDTF">2021-09-25T16:00:48Z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0x010100B1DBAC9A8EBB174AB39FEB39960190C6</vt:lpwstr>
  </property>
</Properties>
</file>